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wnew\Research3\Statewide\Analysis\2023StockAssessment\b20Analysis\"/>
    </mc:Choice>
  </mc:AlternateContent>
  <xr:revisionPtr revIDLastSave="0" documentId="13_ncr:1_{71E0BF01-DABD-49F9-BFA4-610F7A63C802}" xr6:coauthVersionLast="47" xr6:coauthVersionMax="47" xr10:uidLastSave="{00000000-0000-0000-0000-000000000000}"/>
  <workbookProtection workbookAlgorithmName="SHA-512" workbookHashValue="Zfxb7Rva/d/w9dHM/eHpWUqJnlcNjy1mzKf5SjE/oSZI3I/kQshqjkjnQvWniO1T/ttWgPO3SDpAsqezhUg/jw==" workbookSaltValue="77OyG7lDCVrKmhXcGaGGhg==" workbookSpinCount="100000" lockStructure="1"/>
  <bookViews>
    <workbookView xWindow="-120" yWindow="-120" windowWidth="29040" windowHeight="17520" xr2:uid="{8D7103D2-D9EF-410A-BF46-4CB3693C6290}"/>
  </bookViews>
  <sheets>
    <sheet name="Combined" sheetId="6" r:id="rId1"/>
    <sheet name="Above" sheetId="1" r:id="rId2"/>
    <sheet name="Within" sheetId="3" r:id="rId3"/>
    <sheet name="Backgroun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T7" i="6" s="1"/>
  <c r="T15" i="6"/>
  <c r="U15" i="6"/>
  <c r="T16" i="6"/>
  <c r="U16" i="6"/>
  <c r="T17" i="6"/>
  <c r="U17" i="6"/>
  <c r="T18" i="6"/>
  <c r="U18" i="6"/>
  <c r="T14" i="6"/>
  <c r="U14" i="6"/>
  <c r="T5" i="6"/>
  <c r="U5" i="6"/>
  <c r="T6" i="6"/>
  <c r="U6" i="6"/>
  <c r="U7" i="6"/>
  <c r="T8" i="6"/>
  <c r="U8" i="6"/>
  <c r="T4" i="6"/>
  <c r="U4" i="6"/>
  <c r="M15" i="6"/>
  <c r="N15" i="6"/>
  <c r="M16" i="6"/>
  <c r="N16" i="6"/>
  <c r="M17" i="6"/>
  <c r="N17" i="6"/>
  <c r="M18" i="6"/>
  <c r="N18" i="6"/>
  <c r="M14" i="6"/>
  <c r="N14" i="6"/>
  <c r="L14" i="6"/>
  <c r="M5" i="6"/>
  <c r="N5" i="6"/>
  <c r="M6" i="6"/>
  <c r="N6" i="6"/>
  <c r="M7" i="6"/>
  <c r="N7" i="6"/>
  <c r="M8" i="6"/>
  <c r="N8" i="6"/>
  <c r="M4" i="6"/>
  <c r="N4" i="6"/>
  <c r="L4" i="6"/>
  <c r="F15" i="6"/>
  <c r="G15" i="6"/>
  <c r="F16" i="6"/>
  <c r="G16" i="6"/>
  <c r="F17" i="6"/>
  <c r="G17" i="6"/>
  <c r="F18" i="6"/>
  <c r="G18" i="6"/>
  <c r="F14" i="6"/>
  <c r="G14" i="6"/>
  <c r="E14" i="6"/>
  <c r="F5" i="6"/>
  <c r="G5" i="6"/>
  <c r="F6" i="6"/>
  <c r="G6" i="6"/>
  <c r="G7" i="6"/>
  <c r="F8" i="6"/>
  <c r="G8" i="6"/>
  <c r="G4" i="6"/>
  <c r="F4" i="6"/>
  <c r="E4" i="6"/>
  <c r="T8" i="1"/>
  <c r="T7" i="1"/>
  <c r="T6" i="1"/>
  <c r="T5" i="1"/>
  <c r="T4" i="1"/>
  <c r="T18" i="1"/>
  <c r="T17" i="1"/>
  <c r="T16" i="1"/>
  <c r="T15" i="1"/>
  <c r="T14" i="1"/>
  <c r="M18" i="1"/>
  <c r="M17" i="1"/>
  <c r="M16" i="1"/>
  <c r="M15" i="1"/>
  <c r="M14" i="1"/>
  <c r="M8" i="1"/>
  <c r="M7" i="1"/>
  <c r="M6" i="1"/>
  <c r="M5" i="1"/>
  <c r="M4" i="1"/>
  <c r="F18" i="1"/>
  <c r="F17" i="1"/>
  <c r="F16" i="1"/>
  <c r="F15" i="1"/>
  <c r="F14" i="1"/>
  <c r="F8" i="1"/>
  <c r="F7" i="1"/>
  <c r="F6" i="1"/>
  <c r="F5" i="1"/>
  <c r="F4" i="1"/>
  <c r="T15" i="3"/>
  <c r="T16" i="3"/>
  <c r="T17" i="3"/>
  <c r="T18" i="3"/>
  <c r="T14" i="3"/>
  <c r="T5" i="3"/>
  <c r="T6" i="3"/>
  <c r="T7" i="3"/>
  <c r="T8" i="3"/>
  <c r="T4" i="3"/>
  <c r="M15" i="3"/>
  <c r="M16" i="3"/>
  <c r="M17" i="3"/>
  <c r="M18" i="3"/>
  <c r="M14" i="3"/>
  <c r="F15" i="3"/>
  <c r="F16" i="3"/>
  <c r="F17" i="3"/>
  <c r="F18" i="3"/>
  <c r="F14" i="3"/>
  <c r="M5" i="3"/>
  <c r="M6" i="3"/>
  <c r="M7" i="3"/>
  <c r="M8" i="3"/>
  <c r="M4" i="3"/>
  <c r="F5" i="3"/>
  <c r="F6" i="3"/>
  <c r="F7" i="3"/>
  <c r="F8" i="3"/>
  <c r="F4" i="3"/>
  <c r="L15" i="6"/>
  <c r="I15" i="6"/>
  <c r="J15" i="6"/>
  <c r="K15" i="6"/>
  <c r="L16" i="6"/>
  <c r="I16" i="6"/>
  <c r="J16" i="6"/>
  <c r="K16" i="6"/>
  <c r="L17" i="6"/>
  <c r="I17" i="6"/>
  <c r="J17" i="6"/>
  <c r="K17" i="6"/>
  <c r="L18" i="6"/>
  <c r="I18" i="6"/>
  <c r="J18" i="6"/>
  <c r="K18" i="6"/>
  <c r="K14" i="6"/>
  <c r="J14" i="6"/>
  <c r="I14" i="6"/>
  <c r="L5" i="6"/>
  <c r="I5" i="6"/>
  <c r="J5" i="6"/>
  <c r="K5" i="6"/>
  <c r="L6" i="6"/>
  <c r="I6" i="6"/>
  <c r="J6" i="6"/>
  <c r="K6" i="6"/>
  <c r="L7" i="6"/>
  <c r="I7" i="6"/>
  <c r="J7" i="6"/>
  <c r="K7" i="6"/>
  <c r="L8" i="6"/>
  <c r="I8" i="6"/>
  <c r="J8" i="6"/>
  <c r="K8" i="6"/>
  <c r="K4" i="6"/>
  <c r="J4" i="6"/>
  <c r="I4" i="6"/>
  <c r="E15" i="6"/>
  <c r="B15" i="6"/>
  <c r="C15" i="6"/>
  <c r="D15" i="6"/>
  <c r="E16" i="6"/>
  <c r="B16" i="6"/>
  <c r="C16" i="6"/>
  <c r="D16" i="6"/>
  <c r="E17" i="6"/>
  <c r="B17" i="6"/>
  <c r="C17" i="6"/>
  <c r="D17" i="6"/>
  <c r="E18" i="6"/>
  <c r="B18" i="6"/>
  <c r="C18" i="6"/>
  <c r="D18" i="6"/>
  <c r="D14" i="6"/>
  <c r="C14" i="6"/>
  <c r="B14" i="6"/>
  <c r="B5" i="6"/>
  <c r="C5" i="6"/>
  <c r="D5" i="6"/>
  <c r="B6" i="6"/>
  <c r="C6" i="6"/>
  <c r="D6" i="6"/>
  <c r="B7" i="6"/>
  <c r="C7" i="6"/>
  <c r="D7" i="6"/>
  <c r="B8" i="6"/>
  <c r="C8" i="6"/>
  <c r="D8" i="6"/>
  <c r="D4" i="6"/>
  <c r="C4" i="6"/>
  <c r="B4" i="6"/>
  <c r="E5" i="6"/>
  <c r="E6" i="6"/>
  <c r="E7" i="6"/>
  <c r="E8" i="6"/>
  <c r="B11" i="4"/>
  <c r="C11" i="4"/>
  <c r="B12" i="4"/>
  <c r="C12" i="4"/>
  <c r="B13" i="4"/>
  <c r="C13" i="4"/>
  <c r="B14" i="4"/>
  <c r="C14" i="4"/>
  <c r="C15" i="4"/>
  <c r="B15" i="4"/>
  <c r="Q4" i="6" l="1"/>
  <c r="R7" i="6"/>
  <c r="R5" i="6"/>
  <c r="Q5" i="6"/>
  <c r="P4" i="6"/>
  <c r="P7" i="6"/>
  <c r="P5" i="6"/>
  <c r="Q7" i="6"/>
  <c r="R4" i="6"/>
  <c r="S5" i="6"/>
  <c r="Q6" i="6"/>
  <c r="R16" i="6"/>
  <c r="Q18" i="6"/>
  <c r="P18" i="6"/>
  <c r="P16" i="6"/>
  <c r="S7" i="6"/>
  <c r="S18" i="6"/>
  <c r="S16" i="6"/>
  <c r="R8" i="6"/>
  <c r="R6" i="6"/>
  <c r="S14" i="6"/>
  <c r="R17" i="6"/>
  <c r="R15" i="6"/>
  <c r="S4" i="6"/>
  <c r="R18" i="6"/>
  <c r="Q16" i="6"/>
  <c r="Q8" i="6"/>
  <c r="P14" i="6"/>
  <c r="Q17" i="6"/>
  <c r="Q15" i="6"/>
  <c r="P8" i="6"/>
  <c r="P6" i="6"/>
  <c r="Q14" i="6"/>
  <c r="P17" i="6"/>
  <c r="P15" i="6"/>
  <c r="S8" i="6"/>
  <c r="S6" i="6"/>
  <c r="R14" i="6"/>
  <c r="S17" i="6"/>
  <c r="S15" i="6"/>
</calcChain>
</file>

<file path=xl/sharedStrings.xml><?xml version="1.0" encoding="utf-8"?>
<sst xmlns="http://schemas.openxmlformats.org/spreadsheetml/2006/main" count="180" uniqueCount="16">
  <si>
    <t>Statewide</t>
  </si>
  <si>
    <t>North</t>
  </si>
  <si>
    <t>Central</t>
  </si>
  <si>
    <t>South</t>
  </si>
  <si>
    <t>Statewide-Combined Regions</t>
  </si>
  <si>
    <t>Kang 2003</t>
  </si>
  <si>
    <t>Standard Deviation</t>
  </si>
  <si>
    <t>CV</t>
  </si>
  <si>
    <t>Hwang 2015</t>
  </si>
  <si>
    <t>Gauthier 2002</t>
  </si>
  <si>
    <t>Gauthier 2001</t>
  </si>
  <si>
    <t>Abundance</t>
  </si>
  <si>
    <t>Counts</t>
  </si>
  <si>
    <t>Biomass</t>
  </si>
  <si>
    <t>Post Calculation Average</t>
  </si>
  <si>
    <t>Pre-Calculation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</si>
</sst>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20</xdr:row>
      <xdr:rowOff>9525</xdr:rowOff>
    </xdr:from>
    <xdr:to>
      <xdr:col>4</xdr:col>
      <xdr:colOff>674111</xdr:colOff>
      <xdr:row>29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ADF9A8-EE3E-ED8C-041A-EB781A989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3819525"/>
          <a:ext cx="4474586" cy="1857375"/>
        </a:xfrm>
        <a:prstGeom prst="rect">
          <a:avLst/>
        </a:prstGeom>
      </xdr:spPr>
    </xdr:pic>
    <xdr:clientData/>
  </xdr:twoCellAnchor>
  <xdr:twoCellAnchor editAs="oneCell">
    <xdr:from>
      <xdr:col>4</xdr:col>
      <xdr:colOff>847725</xdr:colOff>
      <xdr:row>19</xdr:row>
      <xdr:rowOff>85724</xdr:rowOff>
    </xdr:from>
    <xdr:to>
      <xdr:col>12</xdr:col>
      <xdr:colOff>738944</xdr:colOff>
      <xdr:row>45</xdr:row>
      <xdr:rowOff>171449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D52708-6D1E-C8CD-5E24-1B638C0B7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1125" y="3705224"/>
          <a:ext cx="7911269" cy="503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937F4-0422-40E8-98E2-B1E1C281DCAD}">
  <dimension ref="A1:U19"/>
  <sheetViews>
    <sheetView tabSelected="1" workbookViewId="0">
      <selection activeCell="F7" sqref="F7"/>
    </sheetView>
  </sheetViews>
  <sheetFormatPr defaultRowHeight="15" x14ac:dyDescent="0.25"/>
  <cols>
    <col min="1" max="1" width="27.85546875" bestFit="1" customWidth="1"/>
    <col min="2" max="3" width="12" bestFit="1" customWidth="1"/>
    <col min="4" max="5" width="13.28515625" bestFit="1" customWidth="1"/>
    <col min="6" max="6" width="23.28515625" bestFit="1" customWidth="1"/>
    <col min="7" max="7" width="22.7109375" bestFit="1" customWidth="1"/>
    <col min="9" max="9" width="12" bestFit="1" customWidth="1"/>
    <col min="10" max="12" width="13.28515625" bestFit="1" customWidth="1"/>
    <col min="13" max="13" width="23.28515625" bestFit="1" customWidth="1"/>
    <col min="14" max="14" width="22.7109375" bestFit="1" customWidth="1"/>
    <col min="16" max="17" width="12" bestFit="1" customWidth="1"/>
    <col min="18" max="19" width="13.28515625" bestFit="1" customWidth="1"/>
    <col min="20" max="20" width="23.28515625" bestFit="1" customWidth="1"/>
    <col min="21" max="21" width="22.7109375" bestFit="1" customWidth="1"/>
  </cols>
  <sheetData>
    <row r="1" spans="1:21" x14ac:dyDescent="0.25">
      <c r="B1" s="5" t="s">
        <v>12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1" x14ac:dyDescent="0.25">
      <c r="B2" s="5" t="s">
        <v>11</v>
      </c>
      <c r="C2" s="5"/>
      <c r="D2" s="5"/>
      <c r="E2" s="5"/>
      <c r="F2" s="4"/>
      <c r="G2" s="4"/>
      <c r="I2" s="5" t="s">
        <v>6</v>
      </c>
      <c r="J2" s="5"/>
      <c r="K2" s="5"/>
      <c r="L2" s="5"/>
      <c r="M2" s="4"/>
      <c r="N2" s="4"/>
      <c r="P2" s="5" t="s">
        <v>7</v>
      </c>
      <c r="Q2" s="5"/>
      <c r="R2" s="5"/>
      <c r="S2" s="5"/>
    </row>
    <row r="3" spans="1:21" x14ac:dyDescent="0.25">
      <c r="B3" t="s">
        <v>8</v>
      </c>
      <c r="C3" t="s">
        <v>9</v>
      </c>
      <c r="D3" t="s">
        <v>10</v>
      </c>
      <c r="E3" t="s">
        <v>5</v>
      </c>
      <c r="F3" t="s">
        <v>14</v>
      </c>
      <c r="G3" t="s">
        <v>15</v>
      </c>
      <c r="I3" t="s">
        <v>8</v>
      </c>
      <c r="J3" t="s">
        <v>9</v>
      </c>
      <c r="K3" t="s">
        <v>10</v>
      </c>
      <c r="L3" t="s">
        <v>5</v>
      </c>
      <c r="M3" t="s">
        <v>14</v>
      </c>
      <c r="N3" t="s">
        <v>15</v>
      </c>
      <c r="P3" t="s">
        <v>8</v>
      </c>
      <c r="Q3" t="s">
        <v>9</v>
      </c>
      <c r="R3" t="s">
        <v>10</v>
      </c>
      <c r="S3" t="s">
        <v>5</v>
      </c>
      <c r="T3" t="s">
        <v>14</v>
      </c>
      <c r="U3" t="s">
        <v>15</v>
      </c>
    </row>
    <row r="4" spans="1:21" x14ac:dyDescent="0.25">
      <c r="A4" t="s">
        <v>1</v>
      </c>
      <c r="B4" s="1">
        <f>Above!B4+Within!B4+Background!B3</f>
        <v>3769712.8923273692</v>
      </c>
      <c r="C4" s="1">
        <f>Above!C4+Within!C4+Background!B3</f>
        <v>3528540.8548105652</v>
      </c>
      <c r="D4" s="1">
        <f>Above!D4+Within!D4+Background!B3</f>
        <v>3107940.4886309025</v>
      </c>
      <c r="E4" s="1">
        <f>Above!E4+Within!E4+Background!$B3</f>
        <v>2858143.8733822964</v>
      </c>
      <c r="F4" s="1">
        <f>Above!F4+Within!F4+Background!$B3</f>
        <v>3316084.5272877831</v>
      </c>
      <c r="G4" s="1">
        <f>Above!G4+Within!G4+Background!$B3</f>
        <v>3295260.8249147842</v>
      </c>
      <c r="I4" s="1">
        <f>SQRT(Above!I4^2+Within!I4^2+2*SQRT(Above!I4^2+Within!I4^2)+Background!C3^2)</f>
        <v>2116341.8839518875</v>
      </c>
      <c r="J4" s="1">
        <f>SQRT(Above!J4^2+Within!J4^2+2*SQRT(Above!J4^2+Within!J4^2)+Background!C3^2)</f>
        <v>1971115.704189437</v>
      </c>
      <c r="K4" s="1">
        <f>SQRT(Above!K4^2+Within!K4^2+2*SQRT(Above!K4^2+Within!K4^2)+Background!C3^2)</f>
        <v>1717963.501396318</v>
      </c>
      <c r="L4" s="1">
        <f>SQRT(Above!L4^2+Within!L4^2+2*SQRT(Above!L4^2+Within!L4^2)+Background!$C3^2)</f>
        <v>1567712.6720285164</v>
      </c>
      <c r="M4" s="1">
        <f>SQRT(Above!M4^2+Within!M4^2+2*SQRT(Above!M4^2+Within!M4^2)+Background!$C3^2)</f>
        <v>1843283.4272376075</v>
      </c>
      <c r="N4" s="1">
        <f>SQRT(Above!N4^2+Within!N4^2+2*SQRT(Above!N4^2+Within!N4^2)+Background!$C3^2)</f>
        <v>1830686.6371556951</v>
      </c>
      <c r="P4" s="3">
        <f t="shared" ref="P4:S8" si="0">(I4/B4)*100</f>
        <v>56.140664936561969</v>
      </c>
      <c r="Q4" s="3">
        <f t="shared" si="0"/>
        <v>55.862062685264249</v>
      </c>
      <c r="R4" s="3">
        <f t="shared" si="0"/>
        <v>55.276589358154297</v>
      </c>
      <c r="S4" s="3">
        <f t="shared" si="0"/>
        <v>54.850726257293068</v>
      </c>
      <c r="T4" s="3">
        <f t="shared" ref="T4:U4" si="1">(M4/F4)*100</f>
        <v>55.586141187577752</v>
      </c>
      <c r="U4" s="3">
        <f t="shared" si="1"/>
        <v>55.555136131084161</v>
      </c>
    </row>
    <row r="5" spans="1:21" x14ac:dyDescent="0.25">
      <c r="A5" t="s">
        <v>2</v>
      </c>
      <c r="B5" s="1">
        <f>Above!B5+Within!B5+Background!B4</f>
        <v>101607.31944630769</v>
      </c>
      <c r="C5" s="1">
        <f>Above!C5+Within!C5+Background!B4</f>
        <v>101578.09440480486</v>
      </c>
      <c r="D5" s="1">
        <f>Above!D5+Within!D5+Background!B4</f>
        <v>101527.12637681839</v>
      </c>
      <c r="E5" s="1">
        <f>Above!E5+Within!E5+Background!B4</f>
        <v>101496.85621563769</v>
      </c>
      <c r="F5" s="1">
        <f>Above!F5+Within!F5+Background!$B4</f>
        <v>101552.34911089216</v>
      </c>
      <c r="G5" s="1">
        <f>Above!G5+Within!G5+Background!$B4</f>
        <v>101549.82571069883</v>
      </c>
      <c r="I5" s="1">
        <f>SQRT(Above!I5^2+Within!I5^2+2*SQRT(Above!I5^2+Within!I5^2)+Background!C4^2)</f>
        <v>126249.18630229756</v>
      </c>
      <c r="J5" s="1">
        <f>SQRT(Above!J5^2+Within!J5^2+2*SQRT(Above!J5^2+Within!J5^2)+Background!C4^2)</f>
        <v>126249.17063008141</v>
      </c>
      <c r="K5" s="1">
        <f>SQRT(Above!K5^2+Within!K5^2+2*SQRT(Above!K5^2+Within!K5^2)+Background!C4^2)</f>
        <v>126249.14595753141</v>
      </c>
      <c r="L5" s="1">
        <f>SQRT(Above!L5^2+Within!L5^2+2*SQRT(Above!L5^2+Within!L5^2)+Background!C4^2)</f>
        <v>126249.13290449284</v>
      </c>
      <c r="M5" s="1">
        <f>SQRT(Above!M5^2+Within!M5^2+2*SQRT(Above!M5^2+Within!M5^2)+Background!$C4^2)</f>
        <v>126249.15774478935</v>
      </c>
      <c r="N5" s="1">
        <f>SQRT(Above!N5^2+Within!N5^2+2*SQRT(Above!N5^2+Within!N5^2)+Background!$C4^2)</f>
        <v>126249.15652826572</v>
      </c>
      <c r="P5" s="3">
        <f t="shared" si="0"/>
        <v>124.25205879878698</v>
      </c>
      <c r="Q5" s="3">
        <f t="shared" si="0"/>
        <v>124.28779193962667</v>
      </c>
      <c r="R5" s="3">
        <f t="shared" si="0"/>
        <v>124.35016183650971</v>
      </c>
      <c r="S5" s="3">
        <f t="shared" si="0"/>
        <v>124.3872348482076</v>
      </c>
      <c r="T5" s="3">
        <f t="shared" ref="T5:T8" si="2">(M5/F5)*100</f>
        <v>124.3192883770015</v>
      </c>
      <c r="U5" s="3">
        <f t="shared" ref="U5:U8" si="3">(N5/G5)*100</f>
        <v>124.32237637505337</v>
      </c>
    </row>
    <row r="6" spans="1:21" x14ac:dyDescent="0.25">
      <c r="A6" t="s">
        <v>3</v>
      </c>
      <c r="B6" s="1">
        <f>Above!B6+Within!B6+Background!B5</f>
        <v>10147610.825312465</v>
      </c>
      <c r="C6" s="1">
        <f>Above!C6+Within!C6+Background!B5</f>
        <v>9868564.100267265</v>
      </c>
      <c r="D6" s="1">
        <f>Above!D6+Within!D6+Background!B5</f>
        <v>9381910.8549586348</v>
      </c>
      <c r="E6" s="1">
        <f>Above!E6+Within!E6+Background!B5</f>
        <v>9092885.1116336361</v>
      </c>
      <c r="F6" s="1">
        <f>Above!F6+Within!F6+Background!$B5</f>
        <v>9622742.7230430003</v>
      </c>
      <c r="G6" s="1">
        <f>Above!G6+Within!G6+Background!$B5</f>
        <v>9598648.7774499152</v>
      </c>
      <c r="I6" s="1">
        <f>SQRT(Above!I6^2+Within!I6^2+2*SQRT(Above!I6^2+Within!I6^2)+Background!C5^2)</f>
        <v>5734952.5734997513</v>
      </c>
      <c r="J6" s="1">
        <f>SQRT(Above!J6^2+Within!J6^2+2*SQRT(Above!J6^2+Within!J6^2)+Background!C5^2)</f>
        <v>5676277.6391473124</v>
      </c>
      <c r="K6" s="1">
        <f>SQRT(Above!K6^2+Within!K6^2+2*SQRT(Above!K6^2+Within!K6^2)+Background!C5^2)</f>
        <v>5586098.1348880967</v>
      </c>
      <c r="L6" s="1">
        <f>SQRT(Above!L6^2+Within!L6^2+2*SQRT(Above!L6^2+Within!L6^2)+Background!C5^2)</f>
        <v>5540106.9208453055</v>
      </c>
      <c r="M6" s="1">
        <f>SQRT(Above!M6^2+Within!M6^2+2*SQRT(Above!M6^2+Within!M6^2)+Background!$C5^2)</f>
        <v>5634302.805444872</v>
      </c>
      <c r="N6" s="1">
        <f>SQRT(Above!N6^2+Within!N6^2+2*SQRT(Above!N6^2+Within!N6^2)+Background!$C5^2)</f>
        <v>5624317.5785180405</v>
      </c>
      <c r="P6" s="3">
        <f t="shared" si="0"/>
        <v>56.515298745930778</v>
      </c>
      <c r="Q6" s="3">
        <f t="shared" si="0"/>
        <v>57.518779646915249</v>
      </c>
      <c r="R6" s="3">
        <f t="shared" si="0"/>
        <v>59.541155541204795</v>
      </c>
      <c r="S6" s="3">
        <f t="shared" si="0"/>
        <v>60.927932694950385</v>
      </c>
      <c r="T6" s="3">
        <f t="shared" si="2"/>
        <v>58.551942700834637</v>
      </c>
      <c r="U6" s="3">
        <f t="shared" si="3"/>
        <v>58.594888811133892</v>
      </c>
    </row>
    <row r="7" spans="1:21" x14ac:dyDescent="0.25">
      <c r="A7" t="s">
        <v>4</v>
      </c>
      <c r="B7" s="1">
        <f>Above!B7+Within!B7+Background!B6</f>
        <v>14018931.037086174</v>
      </c>
      <c r="C7" s="1">
        <f>Above!C7+Within!C7+Background!B6</f>
        <v>13498683.049482614</v>
      </c>
      <c r="D7" s="1">
        <f>Above!D7+Within!D7+Background!B6</f>
        <v>12591378.469966354</v>
      </c>
      <c r="E7" s="1">
        <f>Above!E7+Within!E7+Background!B6</f>
        <v>12052525.841231572</v>
      </c>
      <c r="F7" s="1">
        <f>Above!F7+Within!F7+Background!$B6</f>
        <v>13040379.599441679</v>
      </c>
      <c r="G7" s="1">
        <f>Above!G7+Within!G7+Background!$B6</f>
        <v>12995459.428075364</v>
      </c>
      <c r="I7" s="1">
        <f>SQRT(Above!I7^2+Within!I7^2+2*SQRT(Above!I7^2+Within!I7^2)+Background!C6^2)</f>
        <v>6114288.1328370366</v>
      </c>
      <c r="J7" s="1">
        <f>SQRT(Above!J7^2+Within!J7^2+2*SQRT(Above!J7^2+Within!J7^2)+Background!C6^2)</f>
        <v>6010104.8686872646</v>
      </c>
      <c r="K7" s="1">
        <f>SQRT(Above!K7^2+Within!K7^2+2*SQRT(Above!K7^2+Within!K7^2)+Background!C6^2)</f>
        <v>5845667.360762272</v>
      </c>
      <c r="L7" s="1">
        <f>SQRT(Above!L7^2+Within!L7^2+2*SQRT(Above!L7^2+Within!L7^2)+Background!C6^2)</f>
        <v>5759031.5036615161</v>
      </c>
      <c r="M7" s="1">
        <f>SQRT(Above!M7^2+Within!M7^2+2*SQRT(Above!M7^2+Within!M7^2)+Background!$C6^2)</f>
        <v>5932263.1195262531</v>
      </c>
      <c r="N7" s="1">
        <f>SQRT(Above!N7^2+Within!N7^2+2*SQRT(Above!N7^2+Within!N7^2)+Background!$C6^2)</f>
        <v>5916104.9312198637</v>
      </c>
      <c r="P7" s="3">
        <f t="shared" si="0"/>
        <v>43.614510383581198</v>
      </c>
      <c r="Q7" s="3">
        <f t="shared" si="0"/>
        <v>44.523638688721</v>
      </c>
      <c r="R7" s="3">
        <f t="shared" si="0"/>
        <v>46.425952287159653</v>
      </c>
      <c r="S7" s="3">
        <f t="shared" si="0"/>
        <v>47.78277665217631</v>
      </c>
      <c r="T7" s="3">
        <f t="shared" si="2"/>
        <v>45.491491058897097</v>
      </c>
      <c r="U7" s="3">
        <f t="shared" si="3"/>
        <v>45.524399994960724</v>
      </c>
    </row>
    <row r="8" spans="1:21" x14ac:dyDescent="0.25">
      <c r="A8" t="s">
        <v>0</v>
      </c>
      <c r="B8" s="1">
        <f>Above!B8+Within!B8+Background!B7</f>
        <v>13794497.477404363</v>
      </c>
      <c r="C8" s="1">
        <f>Above!C8+Within!C8+Background!B7</f>
        <v>13182516.369185554</v>
      </c>
      <c r="D8" s="1">
        <f>Above!D8+Within!D8+Background!B7</f>
        <v>12115230.622205313</v>
      </c>
      <c r="E8" s="1">
        <f>Above!E8+Within!E8+Background!B7</f>
        <v>11481364.395410703</v>
      </c>
      <c r="F8" s="1">
        <f>Above!F8+Within!F8+Background!$B7</f>
        <v>12643402.216051484</v>
      </c>
      <c r="G8" s="1">
        <f>Above!G8+Within!G8+Background!$B7</f>
        <v>12590561.461432265</v>
      </c>
      <c r="I8" s="1">
        <f>SQRT(Above!I8^2+Within!I8^2+2*SQRT(Above!I8^2+Within!I8^2)+Background!C7^2)</f>
        <v>7807798.415375486</v>
      </c>
      <c r="J8" s="1">
        <f>SQRT(Above!J8^2+Within!J8^2+2*SQRT(Above!J8^2+Within!J8^2)+Background!C7^2)</f>
        <v>7515813.0679082479</v>
      </c>
      <c r="K8" s="1">
        <f>SQRT(Above!K8^2+Within!K8^2+2*SQRT(Above!K8^2+Within!K8^2)+Background!C7^2)</f>
        <v>7036304.3640401065</v>
      </c>
      <c r="L8" s="1">
        <f>SQRT(Above!L8^2+Within!L8^2+2*SQRT(Above!L8^2+Within!L8^2)+Background!C7^2)</f>
        <v>6772138.6839763895</v>
      </c>
      <c r="M8" s="1">
        <f>SQRT(Above!M8^2+Within!M8^2+2*SQRT(Above!M8^2+Within!M8^2)+Background!$C7^2)</f>
        <v>7282793.1832973482</v>
      </c>
      <c r="N8" s="1">
        <f>SQRT(Above!N8^2+Within!N8^2+2*SQRT(Above!N8^2+Within!N8^2)+Background!$C7^2)</f>
        <v>7244840.9623120148</v>
      </c>
      <c r="P8" s="3">
        <f t="shared" si="0"/>
        <v>56.600818030267504</v>
      </c>
      <c r="Q8" s="3">
        <f t="shared" si="0"/>
        <v>57.013493155803239</v>
      </c>
      <c r="R8" s="3">
        <f t="shared" si="0"/>
        <v>58.078171051433948</v>
      </c>
      <c r="S8" s="3">
        <f t="shared" si="0"/>
        <v>58.9837448821268</v>
      </c>
      <c r="T8" s="3">
        <f t="shared" si="2"/>
        <v>57.601530496684248</v>
      </c>
      <c r="U8" s="3">
        <f t="shared" si="3"/>
        <v>57.541841835287485</v>
      </c>
    </row>
    <row r="11" spans="1:21" x14ac:dyDescent="0.25">
      <c r="B11" s="5" t="s">
        <v>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21" x14ac:dyDescent="0.25">
      <c r="B12" s="5" t="s">
        <v>11</v>
      </c>
      <c r="C12" s="5"/>
      <c r="D12" s="5"/>
      <c r="E12" s="5"/>
      <c r="F12" s="4"/>
      <c r="G12" s="4"/>
      <c r="I12" s="5" t="s">
        <v>6</v>
      </c>
      <c r="J12" s="5"/>
      <c r="K12" s="5"/>
      <c r="L12" s="5"/>
      <c r="M12" s="4"/>
      <c r="N12" s="4"/>
      <c r="P12" s="5" t="s">
        <v>7</v>
      </c>
      <c r="Q12" s="5"/>
      <c r="R12" s="5"/>
      <c r="S12" s="5"/>
    </row>
    <row r="13" spans="1:21" x14ac:dyDescent="0.25">
      <c r="B13" t="s">
        <v>8</v>
      </c>
      <c r="C13" t="s">
        <v>9</v>
      </c>
      <c r="D13" t="s">
        <v>10</v>
      </c>
      <c r="E13" t="s">
        <v>5</v>
      </c>
      <c r="F13" t="s">
        <v>14</v>
      </c>
      <c r="G13" t="s">
        <v>15</v>
      </c>
      <c r="I13" t="s">
        <v>8</v>
      </c>
      <c r="J13" t="s">
        <v>9</v>
      </c>
      <c r="K13" t="s">
        <v>10</v>
      </c>
      <c r="L13" t="s">
        <v>5</v>
      </c>
      <c r="M13" t="s">
        <v>14</v>
      </c>
      <c r="N13" t="s">
        <v>15</v>
      </c>
      <c r="P13" t="s">
        <v>8</v>
      </c>
      <c r="Q13" t="s">
        <v>9</v>
      </c>
      <c r="R13" t="s">
        <v>10</v>
      </c>
      <c r="S13" t="s">
        <v>5</v>
      </c>
      <c r="T13" t="s">
        <v>14</v>
      </c>
      <c r="U13" t="s">
        <v>15</v>
      </c>
    </row>
    <row r="14" spans="1:21" x14ac:dyDescent="0.25">
      <c r="A14" t="s">
        <v>1</v>
      </c>
      <c r="B14" s="2">
        <f>Above!B14+Within!B14+Background!B11</f>
        <v>3784.2823794883998</v>
      </c>
      <c r="C14" s="2">
        <f>Above!C14+Within!C14+Background!B11</f>
        <v>3542.178241038564</v>
      </c>
      <c r="D14" s="2">
        <f>Above!D14+Within!D14+Background!B11</f>
        <v>3119.9523050051725</v>
      </c>
      <c r="E14" s="2">
        <f>Above!E14+Within!E14+Background!$B11</f>
        <v>2869.190255867386</v>
      </c>
      <c r="F14" s="2">
        <f>Above!F14+Within!F14+Background!$B11</f>
        <v>3328.9007953498804</v>
      </c>
      <c r="G14" s="2">
        <f>Above!G14+Within!G14+Background!$B11</f>
        <v>3307.9707393809831</v>
      </c>
      <c r="I14" s="2">
        <f>SQRT(Above!I14^2+Within!I14^2+2*SQRT(Above!I14^2+Within!I14^2)+Background!C11^2)</f>
        <v>2125.5200517302883</v>
      </c>
      <c r="J14" s="2">
        <f>SQRT(Above!J14^2+Within!J14^2+2*SQRT(Above!J14^2+Within!J14^2)+Background!C11^2)</f>
        <v>1979.7325729044896</v>
      </c>
      <c r="K14" s="2">
        <f>SQRT(Above!K14^2+Within!K14^2+2*SQRT(Above!K14^2+Within!K14^2)+Background!C11^2)</f>
        <v>1725.6019300521712</v>
      </c>
      <c r="L14" s="2">
        <f>SQRT(Above!L14^2+Within!L14^2+2*SQRT(Above!L14^2+Within!L14^2)+Background!$C11^2)</f>
        <v>1574.7703715107643</v>
      </c>
      <c r="M14" s="2">
        <f>SQRT(Above!M14^2+Within!M14^2+2*SQRT(Above!M14^2+Within!M14^2)+Background!$C11^2)</f>
        <v>1851.4062220487547</v>
      </c>
      <c r="N14" s="2">
        <f>SQRT(Above!N14^2+Within!N14^2+2*SQRT(Above!N14^2+Within!N14^2)+Background!$C11^2)</f>
        <v>1838.7463684317206</v>
      </c>
      <c r="P14" s="3">
        <f t="shared" ref="P14:S18" si="4">(I14/B14)*100</f>
        <v>56.167057280160982</v>
      </c>
      <c r="Q14" s="3">
        <f t="shared" si="4"/>
        <v>55.890258428216008</v>
      </c>
      <c r="R14" s="3">
        <f t="shared" si="4"/>
        <v>55.308599663010241</v>
      </c>
      <c r="S14" s="3">
        <f t="shared" si="4"/>
        <v>54.885533236787566</v>
      </c>
      <c r="T14" s="3">
        <f t="shared" ref="T14:U14" si="5">(M14/F14)*100</f>
        <v>55.616142861180236</v>
      </c>
      <c r="U14" s="3">
        <f t="shared" si="5"/>
        <v>55.585327480127688</v>
      </c>
    </row>
    <row r="15" spans="1:21" x14ac:dyDescent="0.25">
      <c r="A15" t="s">
        <v>2</v>
      </c>
      <c r="B15" s="2">
        <f>Above!B15+Within!B15+Background!B12</f>
        <v>102.00001952146533</v>
      </c>
      <c r="C15" s="2">
        <f>Above!C15+Within!C15+Background!B12</f>
        <v>101.97068152869031</v>
      </c>
      <c r="D15" s="2">
        <f>Above!D15+Within!D15+Background!B12</f>
        <v>101.91951651540268</v>
      </c>
      <c r="E15" s="2">
        <f>Above!E15+Within!E15+Background!B12</f>
        <v>101.88912936368789</v>
      </c>
      <c r="F15" s="2">
        <f>Above!F15+Within!F15+Background!$B12</f>
        <v>101.94483673231156</v>
      </c>
      <c r="G15" s="2">
        <f>Above!G15+Within!G15+Background!$B12</f>
        <v>101.94230069957644</v>
      </c>
      <c r="I15" s="2">
        <f>SQRT(Above!I15^2+Within!I15^2+2*SQRT(Above!I15^2+Within!I15^2)+Background!C12^2)</f>
        <v>126.73848484584708</v>
      </c>
      <c r="J15" s="2">
        <f>SQRT(Above!J15^2+Within!J15^2+2*SQRT(Above!J15^2+Within!J15^2)+Background!C12^2)</f>
        <v>126.73837537800939</v>
      </c>
      <c r="K15" s="2">
        <f>SQRT(Above!K15^2+Within!K15^2+2*SQRT(Above!K15^2+Within!K15^2)+Background!C12^2)</f>
        <v>126.73818713735577</v>
      </c>
      <c r="L15" s="2">
        <f>SQRT(Above!L15^2+Within!L15^2+2*SQRT(Above!L15^2+Within!L15^2)+Background!C12^2)</f>
        <v>126.73807694646165</v>
      </c>
      <c r="M15" s="2">
        <f>SQRT(Above!M15^2+Within!M15^2+2*SQRT(Above!M15^2+Within!M15^2)+Background!$C12^2)</f>
        <v>126.73827986856352</v>
      </c>
      <c r="N15" s="2">
        <f>SQRT(Above!N15^2+Within!N15^2+2*SQRT(Above!N15^2+Within!N15^2)+Background!$C12^2)</f>
        <v>126.73827054330319</v>
      </c>
      <c r="P15" s="3">
        <f t="shared" si="4"/>
        <v>124.25339273506285</v>
      </c>
      <c r="Q15" s="3">
        <f t="shared" si="4"/>
        <v>124.28903433615915</v>
      </c>
      <c r="R15" s="3">
        <f t="shared" si="4"/>
        <v>124.35124446278387</v>
      </c>
      <c r="S15" s="3">
        <f t="shared" si="4"/>
        <v>124.38822251005477</v>
      </c>
      <c r="T15" s="3">
        <f t="shared" ref="T15:T18" si="6">(M15/F15)*100</f>
        <v>124.32045008944887</v>
      </c>
      <c r="U15" s="3">
        <f t="shared" ref="U15:U18" si="7">(N15/G15)*100</f>
        <v>124.32353367891939</v>
      </c>
    </row>
    <row r="16" spans="1:21" x14ac:dyDescent="0.25">
      <c r="A16" t="s">
        <v>3</v>
      </c>
      <c r="B16" s="2">
        <f>Above!B16+Within!B16+Background!B13</f>
        <v>10186.83012127939</v>
      </c>
      <c r="C16" s="2">
        <f>Above!C16+Within!C16+Background!B13</f>
        <v>9906.7049141868847</v>
      </c>
      <c r="D16" s="2">
        <f>Above!D16+Within!D16+Background!B13</f>
        <v>9418.1708125870955</v>
      </c>
      <c r="E16" s="2">
        <f>Above!E16+Within!E16+Background!B13</f>
        <v>9128.0280195087453</v>
      </c>
      <c r="F16" s="2">
        <f>Above!F16+Within!F16+Background!$B13</f>
        <v>9659.9334668905303</v>
      </c>
      <c r="G16" s="2">
        <f>Above!G16+Within!G16+Background!$B13</f>
        <v>9635.6730940938469</v>
      </c>
      <c r="I16" s="2">
        <f>SQRT(Above!I16^2+Within!I16^2+2*SQRT(Above!I16^2+Within!I16^2)+Background!C13^2)</f>
        <v>5758.1146827173015</v>
      </c>
      <c r="J16" s="2">
        <f>SQRT(Above!J16^2+Within!J16^2+2*SQRT(Above!J16^2+Within!J16^2)+Background!C13^2)</f>
        <v>5699.2129404957623</v>
      </c>
      <c r="K16" s="2">
        <f>SQRT(Above!K16^2+Within!K16^2+2*SQRT(Above!K16^2+Within!K16^2)+Background!C13^2)</f>
        <v>5608.684845270991</v>
      </c>
      <c r="L16" s="2">
        <f>SQRT(Above!L16^2+Within!L16^2+2*SQRT(Above!L16^2+Within!L16^2)+Background!C13^2)</f>
        <v>5562.5158500343659</v>
      </c>
      <c r="M16" s="2">
        <f>SQRT(Above!M16^2+Within!M16^2+2*SQRT(Above!M16^2+Within!M16^2)+Background!$C13^2)</f>
        <v>5657.0758524440489</v>
      </c>
      <c r="N16" s="2">
        <f>SQRT(Above!N16^2+Within!N16^2+2*SQRT(Above!N16^2+Within!N16^2)+Background!$C13^2)</f>
        <v>5647.0080153187628</v>
      </c>
      <c r="P16" s="3">
        <f t="shared" si="4"/>
        <v>56.52508792395691</v>
      </c>
      <c r="Q16" s="3">
        <f t="shared" si="4"/>
        <v>57.528845260488296</v>
      </c>
      <c r="R16" s="3">
        <f t="shared" si="4"/>
        <v>59.551742656601178</v>
      </c>
      <c r="S16" s="3">
        <f t="shared" si="4"/>
        <v>60.938855995467591</v>
      </c>
      <c r="T16" s="3">
        <f t="shared" si="6"/>
        <v>58.562265173292381</v>
      </c>
      <c r="U16" s="3">
        <f t="shared" si="7"/>
        <v>58.605226227320614</v>
      </c>
    </row>
    <row r="17" spans="1:21" x14ac:dyDescent="0.25">
      <c r="A17" t="s">
        <v>4</v>
      </c>
      <c r="B17" s="2">
        <f>Above!B17+Within!B17+Background!B14</f>
        <v>14073.112520289287</v>
      </c>
      <c r="C17" s="2">
        <f>Above!C17+Within!C17+Background!B14</f>
        <v>13550.853836754119</v>
      </c>
      <c r="D17" s="2">
        <f>Above!D17+Within!D17+Background!B14</f>
        <v>12640.042634107669</v>
      </c>
      <c r="E17" s="2">
        <f>Above!E17+Within!E17+Background!B14</f>
        <v>12099.107404739822</v>
      </c>
      <c r="F17" s="2">
        <f>Above!F17+Within!F17+Background!$B14</f>
        <v>13090.779098972724</v>
      </c>
      <c r="G17" s="2">
        <f>Above!G17+Within!G17+Background!$B14</f>
        <v>13045.586134174355</v>
      </c>
      <c r="I17" s="2">
        <f>SQRT(Above!I17^2+Within!I17^2+2*SQRT(Above!I17^2+Within!I17^2)+Background!C14^2)</f>
        <v>6138.9163253152992</v>
      </c>
      <c r="J17" s="2">
        <f>SQRT(Above!J17^2+Within!J17^2+2*SQRT(Above!J17^2+Within!J17^2)+Background!C14^2)</f>
        <v>6034.330344086603</v>
      </c>
      <c r="K17" s="2">
        <f>SQRT(Above!K17^2+Within!K17^2+2*SQRT(Above!K17^2+Within!K17^2)+Background!C14^2)</f>
        <v>5869.2572015242449</v>
      </c>
      <c r="L17" s="2">
        <f>SQRT(Above!L17^2+Within!L17^2+2*SQRT(Above!L17^2+Within!L17^2)+Background!C14^2)</f>
        <v>5782.2864491786222</v>
      </c>
      <c r="M17" s="2">
        <f>SQRT(Above!M17^2+Within!M17^2+2*SQRT(Above!M17^2+Within!M17^2)+Background!$C14^2)</f>
        <v>5956.1876980225325</v>
      </c>
      <c r="N17" s="2">
        <f>SQRT(Above!N17^2+Within!N17^2+2*SQRT(Above!N17^2+Within!N17^2)+Background!$C14^2)</f>
        <v>5939.9207600168556</v>
      </c>
      <c r="P17" s="3">
        <f t="shared" si="4"/>
        <v>43.621596263547161</v>
      </c>
      <c r="Q17" s="3">
        <f t="shared" si="4"/>
        <v>44.530997210815066</v>
      </c>
      <c r="R17" s="3">
        <f t="shared" si="4"/>
        <v>46.433840228408286</v>
      </c>
      <c r="S17" s="3">
        <f t="shared" si="4"/>
        <v>47.791016772968007</v>
      </c>
      <c r="T17" s="3">
        <f t="shared" si="6"/>
        <v>45.49910782995287</v>
      </c>
      <c r="U17" s="3">
        <f t="shared" si="7"/>
        <v>45.532034351883787</v>
      </c>
    </row>
    <row r="18" spans="1:21" x14ac:dyDescent="0.25">
      <c r="A18" t="s">
        <v>0</v>
      </c>
      <c r="B18" s="2">
        <f>Above!B18+Within!B18+Background!B15</f>
        <v>13847.811551879098</v>
      </c>
      <c r="C18" s="2">
        <f>Above!C18+Within!C18+Background!B15</f>
        <v>13233.465210244998</v>
      </c>
      <c r="D18" s="2">
        <f>Above!D18+Within!D18+Background!B15</f>
        <v>12162.054532154109</v>
      </c>
      <c r="E18" s="2">
        <f>Above!E18+Within!E18+Background!B15</f>
        <v>11525.738488591782</v>
      </c>
      <c r="F18" s="2">
        <f>Above!F18+Within!F18+Background!$B15</f>
        <v>12692.267445717498</v>
      </c>
      <c r="G18" s="2">
        <f>Above!G18+Within!G18+Background!$B15</f>
        <v>12639.126465277393</v>
      </c>
      <c r="I18" s="2">
        <f>SQRT(Above!I18^2+Within!I18^2+2*SQRT(Above!I18^2+Within!I18^2)+Background!C15^2)</f>
        <v>7838.9718012515559</v>
      </c>
      <c r="J18" s="2">
        <f>SQRT(Above!J18^2+Within!J18^2+2*SQRT(Above!J18^2+Within!J18^2)+Background!C15^2)</f>
        <v>7545.8578244016844</v>
      </c>
      <c r="K18" s="2">
        <f>SQRT(Above!K18^2+Within!K18^2+2*SQRT(Above!K18^2+Within!K18^2)+Background!C15^2)</f>
        <v>7064.495606244931</v>
      </c>
      <c r="L18" s="2">
        <f>SQRT(Above!L18^2+Within!L18^2+2*SQRT(Above!L18^2+Within!L18^2)+Background!C15^2)</f>
        <v>6799.3087833401141</v>
      </c>
      <c r="M18" s="2">
        <f>SQRT(Above!M18^2+Within!M18^2+2*SQRT(Above!M18^2+Within!M18^2)+Background!$C15^2)</f>
        <v>7311.9372210037936</v>
      </c>
      <c r="N18" s="2">
        <f>SQRT(Above!N18^2+Within!N18^2+2*SQRT(Above!N18^2+Within!N18^2)+Background!$C15^2)</f>
        <v>7273.7816342814322</v>
      </c>
      <c r="P18" s="3">
        <f t="shared" si="4"/>
        <v>56.608019049680344</v>
      </c>
      <c r="Q18" s="3">
        <f t="shared" si="4"/>
        <v>57.021027406788974</v>
      </c>
      <c r="R18" s="3">
        <f t="shared" si="4"/>
        <v>58.086366802317634</v>
      </c>
      <c r="S18" s="3">
        <f t="shared" si="4"/>
        <v>58.992391594430984</v>
      </c>
      <c r="T18" s="3">
        <f t="shared" si="6"/>
        <v>57.609385023405856</v>
      </c>
      <c r="U18" s="3">
        <f t="shared" si="7"/>
        <v>57.549717967172768</v>
      </c>
    </row>
    <row r="19" spans="1:21" x14ac:dyDescent="0.25">
      <c r="M19" s="2"/>
      <c r="N19" s="2"/>
    </row>
  </sheetData>
  <sheetProtection algorithmName="SHA-512" hashValue="DeTaevpccc4M84SZZsJtBXz0bg495Xr6PBG4bIw9YICK4CS+rSviOPrN73TyfsL7wpRt1mk5BvSF0TpAQ2PZ2g==" saltValue="X8r1sthdv+Z2MubOM2lWJQ==" spinCount="100000" sheet="1" objects="1" scenarios="1" selectLockedCells="1" selectUnlockedCells="1"/>
  <mergeCells count="8">
    <mergeCell ref="B12:E12"/>
    <mergeCell ref="I12:L12"/>
    <mergeCell ref="P12:S12"/>
    <mergeCell ref="B1:S1"/>
    <mergeCell ref="B2:E2"/>
    <mergeCell ref="I2:L2"/>
    <mergeCell ref="P2:S2"/>
    <mergeCell ref="B11:S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9A51C-5419-4093-8BC1-5AB4825903D4}">
  <dimension ref="A1:U18"/>
  <sheetViews>
    <sheetView workbookViewId="0">
      <selection activeCell="D6" sqref="D6"/>
    </sheetView>
  </sheetViews>
  <sheetFormatPr defaultRowHeight="15" x14ac:dyDescent="0.25"/>
  <cols>
    <col min="1" max="1" width="27.85546875" bestFit="1" customWidth="1"/>
    <col min="2" max="3" width="12" bestFit="1" customWidth="1"/>
    <col min="4" max="5" width="13.28515625" bestFit="1" customWidth="1"/>
    <col min="6" max="6" width="23.28515625" bestFit="1" customWidth="1"/>
    <col min="7" max="7" width="22.7109375" bestFit="1" customWidth="1"/>
    <col min="9" max="10" width="12" bestFit="1" customWidth="1"/>
    <col min="11" max="12" width="13.28515625" bestFit="1" customWidth="1"/>
    <col min="13" max="13" width="23.28515625" bestFit="1" customWidth="1"/>
    <col min="14" max="14" width="22.7109375" bestFit="1" customWidth="1"/>
    <col min="16" max="17" width="12" bestFit="1" customWidth="1"/>
    <col min="18" max="19" width="13.28515625" bestFit="1" customWidth="1"/>
    <col min="20" max="20" width="23.28515625" bestFit="1" customWidth="1"/>
    <col min="21" max="21" width="22.7109375" bestFit="1" customWidth="1"/>
  </cols>
  <sheetData>
    <row r="1" spans="1:21" x14ac:dyDescent="0.25">
      <c r="B1" s="5" t="s">
        <v>12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1" x14ac:dyDescent="0.25">
      <c r="B2" s="5" t="s">
        <v>11</v>
      </c>
      <c r="C2" s="5"/>
      <c r="D2" s="5"/>
      <c r="E2" s="5"/>
      <c r="F2" s="4"/>
      <c r="G2" s="4"/>
      <c r="I2" s="5" t="s">
        <v>6</v>
      </c>
      <c r="J2" s="5"/>
      <c r="K2" s="5"/>
      <c r="L2" s="5"/>
      <c r="M2" s="4"/>
      <c r="N2" s="4"/>
      <c r="P2" s="5" t="s">
        <v>7</v>
      </c>
      <c r="Q2" s="5"/>
      <c r="R2" s="5"/>
      <c r="S2" s="5"/>
    </row>
    <row r="3" spans="1:21" x14ac:dyDescent="0.25">
      <c r="B3" t="s">
        <v>8</v>
      </c>
      <c r="C3" t="s">
        <v>9</v>
      </c>
      <c r="D3" t="s">
        <v>10</v>
      </c>
      <c r="E3" t="s">
        <v>5</v>
      </c>
      <c r="F3" t="s">
        <v>14</v>
      </c>
      <c r="G3" t="s">
        <v>15</v>
      </c>
      <c r="I3" t="s">
        <v>8</v>
      </c>
      <c r="J3" t="s">
        <v>9</v>
      </c>
      <c r="K3" t="s">
        <v>10</v>
      </c>
      <c r="L3" t="s">
        <v>5</v>
      </c>
      <c r="M3" t="s">
        <v>14</v>
      </c>
      <c r="N3" t="s">
        <v>15</v>
      </c>
      <c r="P3" t="s">
        <v>8</v>
      </c>
      <c r="Q3" t="s">
        <v>9</v>
      </c>
      <c r="R3" t="s">
        <v>10</v>
      </c>
      <c r="S3" t="s">
        <v>5</v>
      </c>
      <c r="T3" t="s">
        <v>14</v>
      </c>
      <c r="U3" t="s">
        <v>15</v>
      </c>
    </row>
    <row r="4" spans="1:21" x14ac:dyDescent="0.25">
      <c r="A4" t="s">
        <v>1</v>
      </c>
      <c r="B4" s="1">
        <v>3299137.5186196598</v>
      </c>
      <c r="C4" s="1">
        <v>3090335.3207493098</v>
      </c>
      <c r="D4" s="1">
        <v>2726187.4626989402</v>
      </c>
      <c r="E4" s="1">
        <v>2509918.2682205001</v>
      </c>
      <c r="F4" s="1">
        <f>AVERAGE(B4:E4)</f>
        <v>2906394.6425721021</v>
      </c>
      <c r="G4" s="1">
        <v>2888365.8741126698</v>
      </c>
      <c r="I4" s="1">
        <v>2084752.1779871201</v>
      </c>
      <c r="J4" s="1">
        <v>1941710.86375374</v>
      </c>
      <c r="K4" s="1">
        <v>1692370.82764472</v>
      </c>
      <c r="L4" s="1">
        <v>1544385.51548813</v>
      </c>
      <c r="M4" s="1">
        <f>AVERAGE(I4:L4)</f>
        <v>1815804.8462184274</v>
      </c>
      <c r="N4" s="1">
        <v>1803395.83570403</v>
      </c>
      <c r="P4" s="3">
        <v>63.190823850815903</v>
      </c>
      <c r="Q4" s="3">
        <v>62.8317209047379</v>
      </c>
      <c r="R4" s="3">
        <v>62.078299852837901</v>
      </c>
      <c r="S4" s="3">
        <v>61.531307016745103</v>
      </c>
      <c r="T4" s="3">
        <f>AVERAGE(P4:S4)</f>
        <v>62.4080379062842</v>
      </c>
      <c r="U4" s="3">
        <v>62.436544201937203</v>
      </c>
    </row>
    <row r="5" spans="1:21" x14ac:dyDescent="0.25">
      <c r="A5" t="s">
        <v>2</v>
      </c>
      <c r="B5" s="1">
        <v>374.87446379568797</v>
      </c>
      <c r="C5" s="1">
        <v>349.04856555194499</v>
      </c>
      <c r="D5" s="1">
        <v>304.008591722142</v>
      </c>
      <c r="E5" s="1">
        <v>277.25913090791897</v>
      </c>
      <c r="F5" s="1">
        <f t="shared" ref="F5:F8" si="0">AVERAGE(B5:E5)</f>
        <v>326.29768799442348</v>
      </c>
      <c r="G5" s="1">
        <v>324.067782636902</v>
      </c>
      <c r="I5" s="1">
        <v>167.648956815188</v>
      </c>
      <c r="J5" s="1">
        <v>156.09926400458801</v>
      </c>
      <c r="K5" s="1">
        <v>135.95677536693799</v>
      </c>
      <c r="L5" s="1">
        <v>123.994052818524</v>
      </c>
      <c r="M5" s="1">
        <f t="shared" ref="M5:M8" si="1">AVERAGE(I5:L5)</f>
        <v>145.92476225130949</v>
      </c>
      <c r="N5" s="1">
        <v>144.92751825874799</v>
      </c>
      <c r="P5" s="3">
        <v>44.721359549995803</v>
      </c>
      <c r="Q5" s="3">
        <v>44.721359549995803</v>
      </c>
      <c r="R5" s="3">
        <v>44.721359549995803</v>
      </c>
      <c r="S5" s="3">
        <v>44.721359549995803</v>
      </c>
      <c r="T5" s="3">
        <f t="shared" ref="T5:T8" si="2">AVERAGE(P5:S5)</f>
        <v>44.721359549995803</v>
      </c>
      <c r="U5" s="3">
        <v>44.721359549995803</v>
      </c>
    </row>
    <row r="6" spans="1:21" x14ac:dyDescent="0.25">
      <c r="A6" t="s">
        <v>3</v>
      </c>
      <c r="B6" s="1">
        <v>7720381.4601865103</v>
      </c>
      <c r="C6" s="1">
        <v>7516334.7613587603</v>
      </c>
      <c r="D6" s="1">
        <v>7160480.4213268002</v>
      </c>
      <c r="E6" s="1">
        <v>6949136.78777528</v>
      </c>
      <c r="F6" s="1">
        <f t="shared" si="0"/>
        <v>7336583.3576618377</v>
      </c>
      <c r="G6" s="1">
        <v>7318965.1969068302</v>
      </c>
      <c r="I6" s="1">
        <v>5295187.4771845704</v>
      </c>
      <c r="J6" s="1">
        <v>5247630.7568081701</v>
      </c>
      <c r="K6" s="1">
        <v>5174896.8392610997</v>
      </c>
      <c r="L6" s="1">
        <v>5138027.3522844203</v>
      </c>
      <c r="M6" s="1">
        <f t="shared" si="1"/>
        <v>5213935.6063845651</v>
      </c>
      <c r="N6" s="1">
        <v>5205661.5096571902</v>
      </c>
      <c r="P6" s="3">
        <v>68.587122339634305</v>
      </c>
      <c r="Q6" s="3">
        <v>69.816352296947599</v>
      </c>
      <c r="R6" s="3">
        <v>72.2702463349829</v>
      </c>
      <c r="S6" s="3">
        <v>73.937634402636803</v>
      </c>
      <c r="T6" s="3">
        <f t="shared" si="2"/>
        <v>71.152838843550398</v>
      </c>
      <c r="U6" s="3">
        <v>71.125649181351804</v>
      </c>
    </row>
    <row r="7" spans="1:21" x14ac:dyDescent="0.25">
      <c r="A7" t="s">
        <v>4</v>
      </c>
      <c r="B7" s="1">
        <v>11019893.85327</v>
      </c>
      <c r="C7" s="1">
        <v>10607019.1306736</v>
      </c>
      <c r="D7" s="1">
        <v>9886971.8926174603</v>
      </c>
      <c r="E7" s="1">
        <v>9459332.3151266892</v>
      </c>
      <c r="F7" s="1">
        <f t="shared" si="0"/>
        <v>10243304.297921937</v>
      </c>
      <c r="G7" s="1">
        <v>10207655.1388021</v>
      </c>
      <c r="I7" s="1">
        <v>5690799.77597705</v>
      </c>
      <c r="J7" s="1">
        <v>5595343.5696644597</v>
      </c>
      <c r="K7" s="1">
        <v>5444600.6587941404</v>
      </c>
      <c r="L7" s="1">
        <v>5365114.3239121102</v>
      </c>
      <c r="M7" s="1">
        <f t="shared" si="1"/>
        <v>5523964.5820869394</v>
      </c>
      <c r="N7" s="1">
        <v>5509187.6274424503</v>
      </c>
      <c r="P7" s="3">
        <v>51.641148741994499</v>
      </c>
      <c r="Q7" s="3">
        <v>52.751329103232401</v>
      </c>
      <c r="R7" s="3">
        <v>55.068434682813198</v>
      </c>
      <c r="S7" s="3">
        <v>56.717685193622003</v>
      </c>
      <c r="T7" s="3">
        <f t="shared" si="2"/>
        <v>54.044649430415525</v>
      </c>
      <c r="U7" s="3">
        <v>53.971137862019802</v>
      </c>
    </row>
    <row r="8" spans="1:21" x14ac:dyDescent="0.25">
      <c r="A8" t="s">
        <v>0</v>
      </c>
      <c r="B8" s="1">
        <v>11161034.494767601</v>
      </c>
      <c r="C8" s="1">
        <v>10652766.493230401</v>
      </c>
      <c r="D8" s="1">
        <v>9766354.8272467107</v>
      </c>
      <c r="E8" s="1">
        <v>9239910.6020768899</v>
      </c>
      <c r="F8" s="1">
        <f t="shared" si="0"/>
        <v>10205016.6043304</v>
      </c>
      <c r="G8" s="1">
        <v>10161130.830097601</v>
      </c>
      <c r="I8" s="1">
        <v>7431019.6367558399</v>
      </c>
      <c r="J8" s="1">
        <v>7142333.8598189699</v>
      </c>
      <c r="K8" s="1">
        <v>6666910.9151937999</v>
      </c>
      <c r="L8" s="1">
        <v>6404139.3193273004</v>
      </c>
      <c r="M8" s="1">
        <f t="shared" si="1"/>
        <v>6911100.9327739775</v>
      </c>
      <c r="N8" s="1">
        <v>6873895.0307654599</v>
      </c>
      <c r="P8" s="3">
        <v>66.580025715713006</v>
      </c>
      <c r="Q8" s="3">
        <v>67.046751323778494</v>
      </c>
      <c r="R8" s="3">
        <v>68.264066103702106</v>
      </c>
      <c r="S8" s="3">
        <v>69.309537668988</v>
      </c>
      <c r="T8" s="3">
        <f t="shared" si="2"/>
        <v>67.800095203045402</v>
      </c>
      <c r="U8" s="3">
        <v>67.648917681531799</v>
      </c>
    </row>
    <row r="9" spans="1:21" x14ac:dyDescent="0.25">
      <c r="D9" s="1"/>
    </row>
    <row r="11" spans="1:21" x14ac:dyDescent="0.25">
      <c r="B11" s="5" t="s">
        <v>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21" x14ac:dyDescent="0.25">
      <c r="B12" s="5" t="s">
        <v>11</v>
      </c>
      <c r="C12" s="5"/>
      <c r="D12" s="5"/>
      <c r="E12" s="5"/>
      <c r="F12" s="4"/>
      <c r="G12" s="4"/>
      <c r="I12" s="5" t="s">
        <v>6</v>
      </c>
      <c r="J12" s="5"/>
      <c r="K12" s="5"/>
      <c r="L12" s="5"/>
      <c r="M12" s="4"/>
      <c r="N12" s="4"/>
      <c r="P12" s="5" t="s">
        <v>7</v>
      </c>
      <c r="Q12" s="5"/>
      <c r="R12" s="5"/>
      <c r="S12" s="5"/>
    </row>
    <row r="13" spans="1:21" x14ac:dyDescent="0.25">
      <c r="B13" t="s">
        <v>8</v>
      </c>
      <c r="C13" t="s">
        <v>9</v>
      </c>
      <c r="D13" t="s">
        <v>10</v>
      </c>
      <c r="E13" t="s">
        <v>5</v>
      </c>
      <c r="F13" t="s">
        <v>14</v>
      </c>
      <c r="G13" t="s">
        <v>15</v>
      </c>
      <c r="I13" t="s">
        <v>8</v>
      </c>
      <c r="J13" t="s">
        <v>9</v>
      </c>
      <c r="K13" t="s">
        <v>10</v>
      </c>
      <c r="L13" t="s">
        <v>5</v>
      </c>
      <c r="M13" t="s">
        <v>14</v>
      </c>
      <c r="N13" t="s">
        <v>15</v>
      </c>
      <c r="P13" t="s">
        <v>8</v>
      </c>
      <c r="Q13" t="s">
        <v>9</v>
      </c>
      <c r="R13" t="s">
        <v>10</v>
      </c>
      <c r="S13" t="s">
        <v>5</v>
      </c>
      <c r="T13" t="s">
        <v>14</v>
      </c>
      <c r="U13" t="s">
        <v>15</v>
      </c>
    </row>
    <row r="14" spans="1:21" x14ac:dyDescent="0.25">
      <c r="A14" t="s">
        <v>1</v>
      </c>
      <c r="B14" s="2">
        <v>3311.8882885305025</v>
      </c>
      <c r="C14" s="2">
        <v>3102.2790952660844</v>
      </c>
      <c r="D14" s="2">
        <v>2736.7238495195907</v>
      </c>
      <c r="E14" s="2">
        <v>2519.618800602821</v>
      </c>
      <c r="F14" s="2">
        <f>AVERAGE(B14:E14)</f>
        <v>2917.6275084797494</v>
      </c>
      <c r="G14" s="2">
        <v>2899.5063783071</v>
      </c>
      <c r="I14" s="2">
        <v>2092.8094945411035</v>
      </c>
      <c r="J14" s="2">
        <v>1949.2153428236109</v>
      </c>
      <c r="K14" s="2">
        <v>1698.9116374488983</v>
      </c>
      <c r="L14" s="2">
        <v>1550.3543798505548</v>
      </c>
      <c r="M14" s="2">
        <f>AVERAGE(I14:L14)</f>
        <v>1822.8227136660421</v>
      </c>
      <c r="N14" s="2">
        <v>1810.3515815297001</v>
      </c>
      <c r="P14" s="3">
        <v>63.190823850815903</v>
      </c>
      <c r="Q14" s="3">
        <v>62.8317209047379</v>
      </c>
      <c r="R14" s="3">
        <v>62.078299852837901</v>
      </c>
      <c r="S14" s="3">
        <v>61.531307016745103</v>
      </c>
      <c r="T14" s="3">
        <f>AVERAGE(P14:S14)</f>
        <v>62.4080379062842</v>
      </c>
      <c r="U14" s="3">
        <v>62.436544201937203</v>
      </c>
    </row>
    <row r="15" spans="1:21" x14ac:dyDescent="0.25">
      <c r="A15" t="s">
        <v>2</v>
      </c>
      <c r="B15" s="2">
        <v>0.37632330853354212</v>
      </c>
      <c r="C15" s="2">
        <v>0.35039759629769113</v>
      </c>
      <c r="D15" s="2">
        <v>0.30518354838341816</v>
      </c>
      <c r="E15" s="2">
        <v>0.27833070411877625</v>
      </c>
      <c r="F15" s="2">
        <f t="shared" ref="F15:F18" si="3">AVERAGE(B15:E15)</f>
        <v>0.32755878933335691</v>
      </c>
      <c r="G15" s="2">
        <v>0.32531772071576598</v>
      </c>
      <c r="I15" s="2">
        <v>0.16829689987972496</v>
      </c>
      <c r="J15" s="2">
        <v>0.15670256889483311</v>
      </c>
      <c r="K15" s="2">
        <v>0.13648223195998394</v>
      </c>
      <c r="L15" s="2">
        <v>0.12447327492699292</v>
      </c>
      <c r="M15" s="2">
        <f t="shared" ref="M15:M18" si="4">AVERAGE(I15:L15)</f>
        <v>0.14648874391538375</v>
      </c>
      <c r="N15" s="2">
        <v>0.145486507561149</v>
      </c>
      <c r="P15" s="3">
        <v>44.721359549995803</v>
      </c>
      <c r="Q15" s="3">
        <v>44.721359549995803</v>
      </c>
      <c r="R15" s="3">
        <v>44.721359549995803</v>
      </c>
      <c r="S15" s="3">
        <v>44.721359549995803</v>
      </c>
      <c r="T15" s="3">
        <f t="shared" ref="T15:T18" si="5">AVERAGE(P15:S15)</f>
        <v>44.721359549995803</v>
      </c>
      <c r="U15" s="3">
        <v>44.721359549995803</v>
      </c>
    </row>
    <row r="16" spans="1:21" x14ac:dyDescent="0.25">
      <c r="A16" t="s">
        <v>3</v>
      </c>
      <c r="B16" s="2">
        <v>7750.2198064413096</v>
      </c>
      <c r="C16" s="2">
        <v>7545.3844916516191</v>
      </c>
      <c r="D16" s="2">
        <v>7188.1548173736892</v>
      </c>
      <c r="E16" s="2">
        <v>6975.9943660847066</v>
      </c>
      <c r="F16" s="2">
        <f t="shared" si="3"/>
        <v>7364.9383703878311</v>
      </c>
      <c r="G16" s="2">
        <v>7347.1946408307404</v>
      </c>
      <c r="I16" s="2">
        <v>5315.6527402344736</v>
      </c>
      <c r="J16" s="2">
        <v>5267.9122188507454</v>
      </c>
      <c r="K16" s="2">
        <v>5194.8971934559049</v>
      </c>
      <c r="L16" s="2">
        <v>5157.8852103442459</v>
      </c>
      <c r="M16" s="2">
        <f t="shared" si="4"/>
        <v>5234.086840721342</v>
      </c>
      <c r="N16" s="2">
        <v>5225.7398849083602</v>
      </c>
      <c r="P16" s="3">
        <v>68.587122339634305</v>
      </c>
      <c r="Q16" s="3">
        <v>69.816352296947599</v>
      </c>
      <c r="R16" s="3">
        <v>72.2702463349829</v>
      </c>
      <c r="S16" s="3">
        <v>73.937634402636803</v>
      </c>
      <c r="T16" s="3">
        <f t="shared" si="5"/>
        <v>71.152838843550398</v>
      </c>
      <c r="U16" s="3">
        <v>71.125649181351804</v>
      </c>
    </row>
    <row r="17" spans="1:21" x14ac:dyDescent="0.25">
      <c r="A17" t="s">
        <v>4</v>
      </c>
      <c r="B17" s="2">
        <v>11062.484418280379</v>
      </c>
      <c r="C17" s="2">
        <v>10648.01398451398</v>
      </c>
      <c r="D17" s="2">
        <v>9925.183850441661</v>
      </c>
      <c r="E17" s="2">
        <v>9495.8914973916471</v>
      </c>
      <c r="F17" s="2">
        <f t="shared" si="3"/>
        <v>10282.893437656916</v>
      </c>
      <c r="G17" s="2">
        <v>10247.0263368585</v>
      </c>
      <c r="I17" s="2">
        <v>5712.7940330041156</v>
      </c>
      <c r="J17" s="2">
        <v>5616.9688999291875</v>
      </c>
      <c r="K17" s="2">
        <v>5465.6433858295841</v>
      </c>
      <c r="L17" s="2">
        <v>5385.8498458185113</v>
      </c>
      <c r="M17" s="2">
        <f t="shared" si="4"/>
        <v>5545.3140411453496</v>
      </c>
      <c r="N17" s="2">
        <v>5530.4367110234098</v>
      </c>
      <c r="P17" s="3">
        <v>51.641148741994499</v>
      </c>
      <c r="Q17" s="3">
        <v>52.751329103232401</v>
      </c>
      <c r="R17" s="3">
        <v>55.068434682813198</v>
      </c>
      <c r="S17" s="3">
        <v>56.717685193622003</v>
      </c>
      <c r="T17" s="3">
        <f t="shared" si="5"/>
        <v>54.044649430415525</v>
      </c>
      <c r="U17" s="3">
        <v>53.971137862019802</v>
      </c>
    </row>
    <row r="18" spans="1:21" x14ac:dyDescent="0.25">
      <c r="A18" t="s">
        <v>0</v>
      </c>
      <c r="B18" s="2">
        <v>11204.170551390454</v>
      </c>
      <c r="C18" s="2">
        <v>10693.938155127642</v>
      </c>
      <c r="D18" s="2">
        <v>9804.1006146129712</v>
      </c>
      <c r="E18" s="2">
        <v>9275.6217457982129</v>
      </c>
      <c r="F18" s="2">
        <f t="shared" si="3"/>
        <v>10244.457766732321</v>
      </c>
      <c r="G18" s="2">
        <v>10200.3225826548</v>
      </c>
      <c r="I18" s="2">
        <v>7459.7396343480805</v>
      </c>
      <c r="J18" s="2">
        <v>7169.9381215870799</v>
      </c>
      <c r="K18" s="2">
        <v>6692.6777244328669</v>
      </c>
      <c r="L18" s="2">
        <v>6428.8905479368577</v>
      </c>
      <c r="M18" s="2">
        <f t="shared" si="4"/>
        <v>6937.8115070762215</v>
      </c>
      <c r="N18" s="2">
        <v>6900.4078271908102</v>
      </c>
      <c r="P18" s="3">
        <v>66.580025715713006</v>
      </c>
      <c r="Q18" s="3">
        <v>67.046751323778494</v>
      </c>
      <c r="R18" s="3">
        <v>68.264066103702106</v>
      </c>
      <c r="S18" s="3">
        <v>69.309537668988</v>
      </c>
      <c r="T18" s="3">
        <f t="shared" si="5"/>
        <v>67.800095203045402</v>
      </c>
      <c r="U18" s="3">
        <v>67.648917681531799</v>
      </c>
    </row>
  </sheetData>
  <sheetProtection algorithmName="SHA-512" hashValue="HhgvCyvnRjdWY+Js7QUoVA9DlOeBbnZ6r5KRkl9oZvnl4ERtVLPa/equXhnb4/AvrTcpGnZHJW8/6k2shGzOOg==" saltValue="y8jGv0Qi4Ny5SnbJqZGEIw==" spinCount="100000" sheet="1" objects="1" scenarios="1" selectLockedCells="1" selectUnlockedCells="1"/>
  <mergeCells count="8">
    <mergeCell ref="B1:S1"/>
    <mergeCell ref="B11:S11"/>
    <mergeCell ref="B12:E12"/>
    <mergeCell ref="I12:L12"/>
    <mergeCell ref="P12:S12"/>
    <mergeCell ref="B2:E2"/>
    <mergeCell ref="I2:L2"/>
    <mergeCell ref="P2:S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C146A-EC8D-48EB-B0FC-7C6DFDB93493}">
  <dimension ref="A1:U18"/>
  <sheetViews>
    <sheetView topLeftCell="G1" workbookViewId="0">
      <selection activeCell="K27" sqref="K27"/>
    </sheetView>
  </sheetViews>
  <sheetFormatPr defaultRowHeight="15" x14ac:dyDescent="0.25"/>
  <cols>
    <col min="1" max="1" width="27.85546875" bestFit="1" customWidth="1"/>
    <col min="2" max="2" width="12" bestFit="1" customWidth="1"/>
    <col min="3" max="5" width="13.28515625" bestFit="1" customWidth="1"/>
    <col min="6" max="6" width="23.28515625" bestFit="1" customWidth="1"/>
    <col min="7" max="7" width="23.28515625" customWidth="1"/>
    <col min="9" max="9" width="12" bestFit="1" customWidth="1"/>
    <col min="10" max="12" width="13.28515625" bestFit="1" customWidth="1"/>
    <col min="13" max="13" width="23.28515625" bestFit="1" customWidth="1"/>
    <col min="14" max="14" width="22.7109375" bestFit="1" customWidth="1"/>
    <col min="16" max="16" width="12" bestFit="1" customWidth="1"/>
    <col min="17" max="19" width="13.28515625" bestFit="1" customWidth="1"/>
    <col min="20" max="20" width="23.28515625" bestFit="1" customWidth="1"/>
    <col min="21" max="21" width="22.7109375" bestFit="1" customWidth="1"/>
  </cols>
  <sheetData>
    <row r="1" spans="1:21" x14ac:dyDescent="0.25">
      <c r="B1" s="5" t="s">
        <v>12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1" x14ac:dyDescent="0.25">
      <c r="B2" s="5" t="s">
        <v>11</v>
      </c>
      <c r="C2" s="5"/>
      <c r="D2" s="5"/>
      <c r="E2" s="5"/>
      <c r="F2" s="4"/>
      <c r="G2" s="4"/>
      <c r="I2" s="5" t="s">
        <v>6</v>
      </c>
      <c r="J2" s="5"/>
      <c r="K2" s="5"/>
      <c r="L2" s="5"/>
      <c r="M2" s="4"/>
      <c r="N2" s="4"/>
      <c r="P2" s="5" t="s">
        <v>7</v>
      </c>
      <c r="Q2" s="5"/>
      <c r="R2" s="5"/>
      <c r="S2" s="5"/>
    </row>
    <row r="3" spans="1:21" x14ac:dyDescent="0.25">
      <c r="B3" t="s">
        <v>8</v>
      </c>
      <c r="C3" t="s">
        <v>9</v>
      </c>
      <c r="D3" t="s">
        <v>10</v>
      </c>
      <c r="E3" t="s">
        <v>5</v>
      </c>
      <c r="F3" t="s">
        <v>14</v>
      </c>
      <c r="G3" t="s">
        <v>15</v>
      </c>
      <c r="I3" t="s">
        <v>8</v>
      </c>
      <c r="J3" t="s">
        <v>9</v>
      </c>
      <c r="K3" t="s">
        <v>10</v>
      </c>
      <c r="L3" t="s">
        <v>5</v>
      </c>
      <c r="M3" t="s">
        <v>14</v>
      </c>
      <c r="N3" t="s">
        <v>15</v>
      </c>
      <c r="P3" t="s">
        <v>8</v>
      </c>
      <c r="Q3" t="s">
        <v>9</v>
      </c>
      <c r="R3" t="s">
        <v>10</v>
      </c>
      <c r="S3" t="s">
        <v>5</v>
      </c>
      <c r="T3" t="s">
        <v>14</v>
      </c>
      <c r="U3" t="s">
        <v>15</v>
      </c>
    </row>
    <row r="4" spans="1:21" x14ac:dyDescent="0.25">
      <c r="A4" t="s">
        <v>1</v>
      </c>
      <c r="B4" s="1">
        <v>469862.70007303997</v>
      </c>
      <c r="C4" s="1">
        <v>437492.860426586</v>
      </c>
      <c r="D4" s="1">
        <v>381040.35229729302</v>
      </c>
      <c r="E4" s="1">
        <v>347512.93152712699</v>
      </c>
      <c r="F4" s="1">
        <f>AVERAGE(B4:E4)</f>
        <v>408977.21108101151</v>
      </c>
      <c r="G4" s="1">
        <v>406182.27716744499</v>
      </c>
      <c r="I4" s="1">
        <v>364288.73417156801</v>
      </c>
      <c r="J4" s="1">
        <v>339192.10933135299</v>
      </c>
      <c r="K4" s="1">
        <v>295423.97722801002</v>
      </c>
      <c r="L4" s="1">
        <v>269429.86943758</v>
      </c>
      <c r="M4" s="1">
        <f>AVERAGE(I4:L4)</f>
        <v>317083.67254212778</v>
      </c>
      <c r="N4" s="1">
        <v>314916.73539792001</v>
      </c>
      <c r="P4" s="3">
        <v>77.5308902185552</v>
      </c>
      <c r="Q4" s="3">
        <v>77.5308902185552</v>
      </c>
      <c r="R4" s="3">
        <v>77.5308902185552</v>
      </c>
      <c r="S4" s="3">
        <v>77.5308902185552</v>
      </c>
      <c r="T4" s="3">
        <f>AVERAGE(P4:S4)</f>
        <v>77.5308902185552</v>
      </c>
      <c r="U4" s="2">
        <v>77.5308902185552</v>
      </c>
    </row>
    <row r="5" spans="1:21" x14ac:dyDescent="0.25">
      <c r="A5" t="s">
        <v>2</v>
      </c>
      <c r="B5" s="1">
        <v>49.340084693015598</v>
      </c>
      <c r="C5" s="1">
        <v>45.9409414339165</v>
      </c>
      <c r="D5" s="1">
        <v>40.012887277245902</v>
      </c>
      <c r="E5" s="1">
        <v>36.4921869107745</v>
      </c>
      <c r="F5" s="1">
        <f t="shared" ref="F5:F8" si="0">AVERAGE(B5:E5)</f>
        <v>42.946525078738127</v>
      </c>
      <c r="G5" s="1">
        <v>42.653030242937596</v>
      </c>
      <c r="I5" s="1">
        <v>38.218665263302498</v>
      </c>
      <c r="J5" s="1">
        <v>35.585700216529801</v>
      </c>
      <c r="K5" s="1">
        <v>30.9938492116896</v>
      </c>
      <c r="L5" s="1">
        <v>28.2667264344236</v>
      </c>
      <c r="M5" s="1">
        <f t="shared" ref="M5:M8" si="1">AVERAGE(I5:L5)</f>
        <v>33.266235281486374</v>
      </c>
      <c r="N5" s="1">
        <v>33.0388951592357</v>
      </c>
      <c r="P5" s="3">
        <v>77.459666924148294</v>
      </c>
      <c r="Q5" s="3">
        <v>77.459666924148294</v>
      </c>
      <c r="R5" s="3">
        <v>77.459666924148394</v>
      </c>
      <c r="S5" s="3">
        <v>77.459666924148294</v>
      </c>
      <c r="T5" s="3">
        <f t="shared" ref="T5:T8" si="2">AVERAGE(P5:S5)</f>
        <v>77.459666924148323</v>
      </c>
      <c r="U5" s="2">
        <v>77.459666924148294</v>
      </c>
    </row>
    <row r="6" spans="1:21" x14ac:dyDescent="0.25">
      <c r="A6" t="s">
        <v>3</v>
      </c>
      <c r="B6" s="1">
        <v>2163339.12234692</v>
      </c>
      <c r="C6" s="1">
        <v>2088339.09612947</v>
      </c>
      <c r="D6" s="1">
        <v>1957540.1908527999</v>
      </c>
      <c r="E6" s="1">
        <v>1879858.0810793201</v>
      </c>
      <c r="F6" s="1">
        <f t="shared" si="0"/>
        <v>2022269.1226021277</v>
      </c>
      <c r="G6" s="1">
        <v>2015793.3377640501</v>
      </c>
      <c r="I6" s="1">
        <v>2176842.2586288801</v>
      </c>
      <c r="J6" s="1">
        <v>2137865.99477852</v>
      </c>
      <c r="K6" s="1">
        <v>2076753.95534229</v>
      </c>
      <c r="L6" s="1">
        <v>2044854.9164057199</v>
      </c>
      <c r="M6" s="1">
        <f t="shared" si="1"/>
        <v>2109079.2812888524</v>
      </c>
      <c r="N6" s="1">
        <v>2102857.1776868799</v>
      </c>
      <c r="P6" s="3">
        <v>100.62418028419501</v>
      </c>
      <c r="Q6" s="3">
        <v>102.37159275238599</v>
      </c>
      <c r="R6" s="3">
        <v>106.08997787358599</v>
      </c>
      <c r="S6" s="3">
        <v>108.77708998286001</v>
      </c>
      <c r="T6" s="3">
        <f t="shared" si="2"/>
        <v>104.46571022325675</v>
      </c>
      <c r="U6" s="2">
        <v>104.319085607228</v>
      </c>
    </row>
    <row r="7" spans="1:21" x14ac:dyDescent="0.25">
      <c r="A7" t="s">
        <v>4</v>
      </c>
      <c r="B7" s="1">
        <v>2633251.1625046502</v>
      </c>
      <c r="C7" s="1">
        <v>2525877.89749749</v>
      </c>
      <c r="D7" s="1">
        <v>2338620.5560373701</v>
      </c>
      <c r="E7" s="1">
        <v>2227407.5047933599</v>
      </c>
      <c r="F7" s="1">
        <f t="shared" si="0"/>
        <v>2431289.2802082179</v>
      </c>
      <c r="G7" s="1">
        <v>2422018.26796174</v>
      </c>
      <c r="I7" s="1">
        <v>2207113.1602746402</v>
      </c>
      <c r="J7" s="1">
        <v>2164606.7310089702</v>
      </c>
      <c r="K7" s="1">
        <v>2097661.15431251</v>
      </c>
      <c r="L7" s="1">
        <v>2062528.56573983</v>
      </c>
      <c r="M7" s="1">
        <f t="shared" si="1"/>
        <v>2132977.402833988</v>
      </c>
      <c r="N7" s="1">
        <v>2126306.85957471</v>
      </c>
      <c r="P7" s="3">
        <v>83.817039244190894</v>
      </c>
      <c r="Q7" s="3">
        <v>85.697203857460707</v>
      </c>
      <c r="R7" s="3">
        <v>89.696515704405002</v>
      </c>
      <c r="S7" s="3">
        <v>92.597720053528107</v>
      </c>
      <c r="T7" s="3">
        <f t="shared" si="2"/>
        <v>87.952119714896185</v>
      </c>
      <c r="U7" s="2">
        <v>87.790702807708897</v>
      </c>
    </row>
    <row r="8" spans="1:21" x14ac:dyDescent="0.25">
      <c r="A8" t="s">
        <v>0</v>
      </c>
      <c r="B8" s="1">
        <v>2267676.9613252399</v>
      </c>
      <c r="C8" s="1">
        <v>2163963.8546436299</v>
      </c>
      <c r="D8" s="1">
        <v>1983089.7736470799</v>
      </c>
      <c r="E8" s="1">
        <v>1875667.7720222899</v>
      </c>
      <c r="F8" s="1">
        <f t="shared" si="0"/>
        <v>2072599.5904095599</v>
      </c>
      <c r="G8" s="1">
        <v>2063644.61002314</v>
      </c>
      <c r="I8" s="1">
        <v>2351250.53788563</v>
      </c>
      <c r="J8" s="1">
        <v>2293737.0229119598</v>
      </c>
      <c r="K8" s="1">
        <v>2201952.61912918</v>
      </c>
      <c r="L8" s="1">
        <v>2153039.6763142599</v>
      </c>
      <c r="M8" s="1">
        <f t="shared" si="1"/>
        <v>2249994.9640602572</v>
      </c>
      <c r="N8" s="1">
        <v>2241429.1516516502</v>
      </c>
      <c r="P8" s="3">
        <v>103.685426892178</v>
      </c>
      <c r="Q8" s="3">
        <v>105.997011825768</v>
      </c>
      <c r="R8" s="3">
        <v>111.036456765121</v>
      </c>
      <c r="S8" s="3">
        <v>114.78790159053101</v>
      </c>
      <c r="T8" s="3">
        <f t="shared" si="2"/>
        <v>108.87669926839951</v>
      </c>
      <c r="U8" s="2">
        <v>108.615075520514</v>
      </c>
    </row>
    <row r="11" spans="1:21" x14ac:dyDescent="0.25">
      <c r="B11" s="5" t="s">
        <v>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21" x14ac:dyDescent="0.25">
      <c r="B12" s="5" t="s">
        <v>11</v>
      </c>
      <c r="C12" s="5"/>
      <c r="D12" s="5"/>
      <c r="E12" s="5"/>
      <c r="F12" s="4"/>
      <c r="G12" s="4"/>
      <c r="I12" s="5" t="s">
        <v>6</v>
      </c>
      <c r="J12" s="5"/>
      <c r="K12" s="5"/>
      <c r="L12" s="5"/>
      <c r="M12" s="4"/>
      <c r="N12" s="4"/>
      <c r="P12" s="5" t="s">
        <v>7</v>
      </c>
      <c r="Q12" s="5"/>
      <c r="R12" s="5"/>
      <c r="S12" s="5"/>
    </row>
    <row r="13" spans="1:21" x14ac:dyDescent="0.25">
      <c r="B13" t="s">
        <v>8</v>
      </c>
      <c r="C13" t="s">
        <v>9</v>
      </c>
      <c r="D13" t="s">
        <v>10</v>
      </c>
      <c r="E13" t="s">
        <v>5</v>
      </c>
      <c r="F13" t="s">
        <v>14</v>
      </c>
      <c r="G13" t="s">
        <v>15</v>
      </c>
      <c r="I13" t="s">
        <v>8</v>
      </c>
      <c r="J13" t="s">
        <v>9</v>
      </c>
      <c r="K13" t="s">
        <v>10</v>
      </c>
      <c r="L13" t="s">
        <v>5</v>
      </c>
      <c r="M13" t="s">
        <v>14</v>
      </c>
      <c r="N13" t="s">
        <v>15</v>
      </c>
      <c r="P13" t="s">
        <v>8</v>
      </c>
      <c r="Q13" t="s">
        <v>9</v>
      </c>
      <c r="R13" t="s">
        <v>10</v>
      </c>
      <c r="S13" t="s">
        <v>5</v>
      </c>
      <c r="T13" t="s">
        <v>14</v>
      </c>
      <c r="U13" t="s">
        <v>15</v>
      </c>
    </row>
    <row r="14" spans="1:21" x14ac:dyDescent="0.25">
      <c r="A14" t="s">
        <v>1</v>
      </c>
      <c r="B14" s="2">
        <v>471.67866292530238</v>
      </c>
      <c r="C14" s="2">
        <v>439.18371773988457</v>
      </c>
      <c r="D14" s="2">
        <v>382.51302745298705</v>
      </c>
      <c r="E14" s="2">
        <v>348.85602723197007</v>
      </c>
      <c r="F14" s="2">
        <f>AVERAGE(B14:E14)</f>
        <v>410.557858837536</v>
      </c>
      <c r="G14" s="2">
        <v>407.74893304128801</v>
      </c>
      <c r="I14" s="2">
        <v>365.69666633696534</v>
      </c>
      <c r="J14" s="2">
        <v>340.50304605867893</v>
      </c>
      <c r="K14" s="2">
        <v>296.56575538624708</v>
      </c>
      <c r="L14" s="2">
        <v>270.471183494032</v>
      </c>
      <c r="M14" s="2">
        <f>AVERAGE(I14:L14)</f>
        <v>318.30916281898084</v>
      </c>
      <c r="N14" s="2">
        <v>316.13137764357202</v>
      </c>
      <c r="P14" s="3">
        <v>77.5308902185552</v>
      </c>
      <c r="Q14" s="3">
        <v>77.5308902185552</v>
      </c>
      <c r="R14" s="3">
        <v>77.5308902185552</v>
      </c>
      <c r="S14" s="3">
        <v>77.5308902185552</v>
      </c>
      <c r="T14" s="3">
        <f>AVERAGE(P14:S14)</f>
        <v>77.5308902185552</v>
      </c>
      <c r="U14" s="2">
        <v>77.5308902185552</v>
      </c>
    </row>
    <row r="15" spans="1:21" x14ac:dyDescent="0.25">
      <c r="A15" t="s">
        <v>2</v>
      </c>
      <c r="B15" s="2">
        <v>4.9530778189043417E-2</v>
      </c>
      <c r="C15" s="2">
        <v>4.6118497649868494E-2</v>
      </c>
      <c r="D15" s="2">
        <v>4.0167532276510466E-2</v>
      </c>
      <c r="E15" s="2">
        <v>3.6633224826355969E-2</v>
      </c>
      <c r="F15" s="2">
        <f t="shared" ref="F15:F18" si="3">AVERAGE(B15:E15)</f>
        <v>4.3112508235444588E-2</v>
      </c>
      <c r="G15" s="2">
        <v>4.2817544117923198E-2</v>
      </c>
      <c r="I15" s="2">
        <v>3.836637581017166E-2</v>
      </c>
      <c r="J15" s="2">
        <v>3.5723234670009339E-2</v>
      </c>
      <c r="K15" s="2">
        <v>3.1113636713034784E-2</v>
      </c>
      <c r="L15" s="2">
        <v>2.8375973934069768E-2</v>
      </c>
      <c r="M15" s="2">
        <f t="shared" ref="M15:M18" si="4">AVERAGE(I15:L15)</f>
        <v>3.3394805281821392E-2</v>
      </c>
      <c r="N15" s="2">
        <v>3.3166327058843502E-2</v>
      </c>
      <c r="P15" s="3">
        <v>77.459666924148294</v>
      </c>
      <c r="Q15" s="3">
        <v>77.459666924148294</v>
      </c>
      <c r="R15" s="3">
        <v>77.459666924148394</v>
      </c>
      <c r="S15" s="3">
        <v>77.459666924148294</v>
      </c>
      <c r="T15" s="3">
        <f t="shared" ref="T15:T18" si="5">AVERAGE(P15:S15)</f>
        <v>77.459666924148323</v>
      </c>
      <c r="U15" s="2">
        <v>77.459666924148294</v>
      </c>
    </row>
    <row r="16" spans="1:21" x14ac:dyDescent="0.25">
      <c r="A16" t="s">
        <v>3</v>
      </c>
      <c r="B16" s="2">
        <v>2171.7001679936957</v>
      </c>
      <c r="C16" s="2">
        <v>2096.4102756908801</v>
      </c>
      <c r="D16" s="2">
        <v>1965.1058483690208</v>
      </c>
      <c r="E16" s="2">
        <v>1887.1235065796518</v>
      </c>
      <c r="F16" s="2">
        <f t="shared" si="3"/>
        <v>2030.0849496583123</v>
      </c>
      <c r="G16" s="2">
        <v>2023.5683064187201</v>
      </c>
      <c r="I16" s="2">
        <v>2185.2554922741356</v>
      </c>
      <c r="J16" s="2">
        <v>2146.1285898494402</v>
      </c>
      <c r="K16" s="2">
        <v>2084.78035972724</v>
      </c>
      <c r="L16" s="2">
        <v>2052.7580348398533</v>
      </c>
      <c r="M16" s="2">
        <f t="shared" si="4"/>
        <v>2117.230619172667</v>
      </c>
      <c r="N16" s="2">
        <v>2110.9679538936798</v>
      </c>
      <c r="P16" s="3">
        <v>100.62418028419501</v>
      </c>
      <c r="Q16" s="3">
        <v>102.37159275238599</v>
      </c>
      <c r="R16" s="3">
        <v>106.08997787358599</v>
      </c>
      <c r="S16" s="3">
        <v>108.77708998286001</v>
      </c>
      <c r="T16" s="3">
        <f t="shared" si="5"/>
        <v>104.46571022325675</v>
      </c>
      <c r="U16" s="2">
        <v>104.319085607228</v>
      </c>
    </row>
    <row r="17" spans="1:21" x14ac:dyDescent="0.25">
      <c r="A17" t="s">
        <v>4</v>
      </c>
      <c r="B17" s="2">
        <v>2643.4283616971843</v>
      </c>
      <c r="C17" s="2">
        <v>2535.6401119284146</v>
      </c>
      <c r="D17" s="2">
        <v>2347.6590433542842</v>
      </c>
      <c r="E17" s="2">
        <v>2236.0161670364505</v>
      </c>
      <c r="F17" s="2">
        <f t="shared" si="3"/>
        <v>2440.6859210040834</v>
      </c>
      <c r="G17" s="2">
        <v>2431.3600570041299</v>
      </c>
      <c r="I17" s="2">
        <v>2215.6433873158062</v>
      </c>
      <c r="J17" s="2">
        <v>2172.9726758108418</v>
      </c>
      <c r="K17" s="2">
        <v>2105.7683625081663</v>
      </c>
      <c r="L17" s="2">
        <v>2070.4999907040406</v>
      </c>
      <c r="M17" s="2">
        <f t="shared" si="4"/>
        <v>2141.2211040847137</v>
      </c>
      <c r="N17" s="2">
        <v>2134.5080818298402</v>
      </c>
      <c r="P17" s="3">
        <v>83.817039244190894</v>
      </c>
      <c r="Q17" s="3">
        <v>85.697203857460707</v>
      </c>
      <c r="R17" s="3">
        <v>89.696515704405002</v>
      </c>
      <c r="S17" s="3">
        <v>92.597720053528107</v>
      </c>
      <c r="T17" s="3">
        <f t="shared" si="5"/>
        <v>87.952119714896185</v>
      </c>
      <c r="U17" s="2">
        <v>87.790702807708897</v>
      </c>
    </row>
    <row r="18" spans="1:21" x14ac:dyDescent="0.25">
      <c r="A18" t="s">
        <v>0</v>
      </c>
      <c r="B18" s="2">
        <v>2276.4412601769209</v>
      </c>
      <c r="C18" s="2">
        <v>2172.3273148056314</v>
      </c>
      <c r="D18" s="2">
        <v>1990.7541772294132</v>
      </c>
      <c r="E18" s="2">
        <v>1882.917002481845</v>
      </c>
      <c r="F18" s="2">
        <f t="shared" si="3"/>
        <v>2080.6099386734527</v>
      </c>
      <c r="G18" s="2">
        <v>2071.60414231087</v>
      </c>
      <c r="I18" s="2">
        <v>2360.3378385641017</v>
      </c>
      <c r="J18" s="2">
        <v>2302.6020407689202</v>
      </c>
      <c r="K18" s="2">
        <v>2210.4629012991818</v>
      </c>
      <c r="L18" s="2">
        <v>2161.3609158402451</v>
      </c>
      <c r="M18" s="2">
        <f t="shared" si="4"/>
        <v>2258.690924118112</v>
      </c>
      <c r="N18" s="2">
        <v>2250.07440365704</v>
      </c>
      <c r="P18" s="3">
        <v>103.685426892178</v>
      </c>
      <c r="Q18" s="3">
        <v>105.997011825768</v>
      </c>
      <c r="R18" s="3">
        <v>111.036456765121</v>
      </c>
      <c r="S18" s="3">
        <v>114.78790159053101</v>
      </c>
      <c r="T18" s="3">
        <f t="shared" si="5"/>
        <v>108.87669926839951</v>
      </c>
      <c r="U18" s="2">
        <v>108.615075520514</v>
      </c>
    </row>
  </sheetData>
  <sheetProtection algorithmName="SHA-512" hashValue="UK2I8qD/oxYBUOlIZKDdg3uPei3w6lo7ZZUdtbtToWBIPrWg+b4MbruUxfJDiJygAgMVnRZGRQu6Vp49ijXzMw==" saltValue="22BTHPv9KKlsv4T/r42F6w==" spinCount="100000" sheet="1" objects="1" scenarios="1" selectLockedCells="1" selectUnlockedCells="1"/>
  <mergeCells count="8">
    <mergeCell ref="B12:E12"/>
    <mergeCell ref="I12:L12"/>
    <mergeCell ref="P12:S12"/>
    <mergeCell ref="B1:S1"/>
    <mergeCell ref="B2:E2"/>
    <mergeCell ref="I2:L2"/>
    <mergeCell ref="P2:S2"/>
    <mergeCell ref="B11:S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262C-C228-49AA-BB65-0CECFC0825F5}">
  <dimension ref="A1:D15"/>
  <sheetViews>
    <sheetView workbookViewId="0">
      <selection activeCell="B5" sqref="B5"/>
    </sheetView>
  </sheetViews>
  <sheetFormatPr defaultRowHeight="15" x14ac:dyDescent="0.25"/>
  <cols>
    <col min="1" max="1" width="27.85546875" bestFit="1" customWidth="1"/>
    <col min="2" max="2" width="11" bestFit="1" customWidth="1"/>
    <col min="3" max="3" width="18.140625" bestFit="1" customWidth="1"/>
  </cols>
  <sheetData>
    <row r="1" spans="1:4" x14ac:dyDescent="0.25">
      <c r="B1" s="5" t="s">
        <v>12</v>
      </c>
      <c r="C1" s="5"/>
      <c r="D1" s="5"/>
    </row>
    <row r="2" spans="1:4" x14ac:dyDescent="0.25">
      <c r="B2" t="s">
        <v>11</v>
      </c>
      <c r="C2" t="s">
        <v>6</v>
      </c>
      <c r="D2" t="s">
        <v>7</v>
      </c>
    </row>
    <row r="3" spans="1:4" x14ac:dyDescent="0.25">
      <c r="A3" t="s">
        <v>1</v>
      </c>
      <c r="B3" s="1">
        <v>712.67363466940299</v>
      </c>
      <c r="C3" s="1">
        <v>900.90025894039104</v>
      </c>
      <c r="D3" s="3">
        <v>126.41133544365</v>
      </c>
    </row>
    <row r="4" spans="1:4" x14ac:dyDescent="0.25">
      <c r="A4" t="s">
        <v>2</v>
      </c>
      <c r="B4" s="1">
        <v>101183.10489781899</v>
      </c>
      <c r="C4" s="1">
        <v>126249.067843105</v>
      </c>
      <c r="D4" s="3">
        <v>124.772873861303</v>
      </c>
    </row>
    <row r="5" spans="1:4" x14ac:dyDescent="0.25">
      <c r="A5" t="s">
        <v>3</v>
      </c>
      <c r="B5" s="1">
        <v>263890.242779035</v>
      </c>
      <c r="C5" s="1">
        <v>334689.30734708701</v>
      </c>
      <c r="D5" s="3">
        <v>126.828981557812</v>
      </c>
    </row>
    <row r="6" spans="1:4" x14ac:dyDescent="0.25">
      <c r="A6" t="s">
        <v>4</v>
      </c>
      <c r="B6" s="1">
        <v>365786.02131152397</v>
      </c>
      <c r="C6" s="1">
        <v>357710.17766482697</v>
      </c>
      <c r="D6" s="3">
        <v>97.792194568359903</v>
      </c>
    </row>
    <row r="7" spans="1:4" x14ac:dyDescent="0.25">
      <c r="A7" t="s">
        <v>0</v>
      </c>
      <c r="B7" s="1">
        <v>365786.02131152397</v>
      </c>
      <c r="C7" s="1">
        <v>461810.10504914302</v>
      </c>
      <c r="D7" s="3">
        <v>126.25143612468401</v>
      </c>
    </row>
    <row r="9" spans="1:4" x14ac:dyDescent="0.25">
      <c r="B9" s="5" t="s">
        <v>13</v>
      </c>
      <c r="C9" s="5"/>
      <c r="D9" s="5"/>
    </row>
    <row r="10" spans="1:4" x14ac:dyDescent="0.25">
      <c r="B10" t="s">
        <v>11</v>
      </c>
      <c r="C10" t="s">
        <v>6</v>
      </c>
      <c r="D10" t="s">
        <v>7</v>
      </c>
    </row>
    <row r="11" spans="1:4" x14ac:dyDescent="0.25">
      <c r="A11" t="s">
        <v>1</v>
      </c>
      <c r="B11" s="2">
        <f t="shared" ref="B11:C15" si="0">B3/996.15</f>
        <v>0.71542803259489329</v>
      </c>
      <c r="C11" s="2">
        <f t="shared" si="0"/>
        <v>0.90438213014143554</v>
      </c>
      <c r="D11" s="3">
        <v>126.41133544365</v>
      </c>
    </row>
    <row r="12" spans="1:4" x14ac:dyDescent="0.25">
      <c r="A12" t="s">
        <v>2</v>
      </c>
      <c r="B12" s="2">
        <f t="shared" si="0"/>
        <v>101.57416543474275</v>
      </c>
      <c r="C12" s="2">
        <f t="shared" si="0"/>
        <v>126.73700531356222</v>
      </c>
      <c r="D12" s="3">
        <v>124.772873861303</v>
      </c>
    </row>
    <row r="13" spans="1:4" x14ac:dyDescent="0.25">
      <c r="A13" t="s">
        <v>3</v>
      </c>
      <c r="B13" s="2">
        <f t="shared" si="0"/>
        <v>264.91014684438591</v>
      </c>
      <c r="C13" s="2">
        <f t="shared" si="0"/>
        <v>335.98284128603825</v>
      </c>
      <c r="D13" s="3">
        <v>126.828981557812</v>
      </c>
    </row>
    <row r="14" spans="1:4" x14ac:dyDescent="0.25">
      <c r="A14" t="s">
        <v>4</v>
      </c>
      <c r="B14" s="2">
        <f t="shared" si="0"/>
        <v>367.1997403117241</v>
      </c>
      <c r="C14" s="2">
        <f t="shared" si="0"/>
        <v>359.09268450015259</v>
      </c>
      <c r="D14" s="3">
        <v>97.792194568359903</v>
      </c>
    </row>
    <row r="15" spans="1:4" x14ac:dyDescent="0.25">
      <c r="A15" t="s">
        <v>0</v>
      </c>
      <c r="B15" s="2">
        <f t="shared" si="0"/>
        <v>367.1997403117241</v>
      </c>
      <c r="C15" s="2">
        <f t="shared" si="0"/>
        <v>463.59494558966321</v>
      </c>
      <c r="D15" s="3">
        <v>126.25143612468401</v>
      </c>
    </row>
  </sheetData>
  <sheetProtection algorithmName="SHA-512" hashValue="DNXVpWjytEG4am3qLXyY9CxkPcdPBhJxMUwkzYCRn4gCRLZAA9RH5lnZXexHR1Bq7tKr4qlkrsvizgCQbTj7qw==" saltValue="gK4Dme8WowQoNhhZBAhzig==" spinCount="100000" sheet="1" objects="1" scenarios="1"/>
  <mergeCells count="2">
    <mergeCell ref="B1:D1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Combined</vt:lpstr>
      <vt:lpstr>Above</vt:lpstr>
      <vt:lpstr>Within</vt:lpstr>
      <vt:lpstr>Background</vt:lpstr>
    </vt:vector>
  </TitlesOfParts>
  <Company>Oregon Department of Fish and Wildlife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 K Rasmuson</dc:creator>
  <cp:lastModifiedBy>Leif K Rasmuson</cp:lastModifiedBy>
  <dcterms:created xsi:type="dcterms:W3CDTF">2023-01-26T16:49:33Z</dcterms:created>
  <dcterms:modified xsi:type="dcterms:W3CDTF">2023-02-24T20:51:57Z</dcterms:modified>
</cp:coreProperties>
</file>